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55" yWindow="65521" windowWidth="9600" windowHeight="9120" tabRatio="564" activeTab="0"/>
  </bookViews>
  <sheets>
    <sheet name="РЕЕСТР" sheetId="1" r:id="rId1"/>
  </sheets>
  <definedNames>
    <definedName name="_xlnm.Print_Area" localSheetId="0">'РЕЕСТР'!$A$1:$AF$1</definedName>
  </definedNames>
  <calcPr fullCalcOnLoad="1" refMode="R1C1"/>
</workbook>
</file>

<file path=xl/sharedStrings.xml><?xml version="1.0" encoding="utf-8"?>
<sst xmlns="http://schemas.openxmlformats.org/spreadsheetml/2006/main" count="414" uniqueCount="220">
  <si>
    <t>№ п/п</t>
  </si>
  <si>
    <t>Категория надежности</t>
  </si>
  <si>
    <t>Примечание</t>
  </si>
  <si>
    <t>Наименование подключаемого объекта</t>
  </si>
  <si>
    <t>Адрес подключаемого объекта</t>
  </si>
  <si>
    <t>Категория учета</t>
  </si>
  <si>
    <t>Физическое лицо</t>
  </si>
  <si>
    <t>Юридическое лицо</t>
  </si>
  <si>
    <t>Класс напряжения, кВ</t>
  </si>
  <si>
    <t>Присоединенная мощность объекта, кВА</t>
  </si>
  <si>
    <t>Присоединенная мощность объекта, кВт</t>
  </si>
  <si>
    <t>Косинус φ</t>
  </si>
  <si>
    <t>Классификация по присоединенной мощности объекта (кВт)</t>
  </si>
  <si>
    <t>Наименование юридического / физического лица</t>
  </si>
  <si>
    <t>Тип подключения</t>
  </si>
  <si>
    <t>Местонахождение объекта</t>
  </si>
  <si>
    <t>Класс сети, В</t>
  </si>
  <si>
    <t>№ договора</t>
  </si>
  <si>
    <t>Дата заключения договора</t>
  </si>
  <si>
    <t>Дата создания договора</t>
  </si>
  <si>
    <t>Дата присоединения</t>
  </si>
  <si>
    <t>Статус договора</t>
  </si>
  <si>
    <t>Точка присоединения</t>
  </si>
  <si>
    <t>Тариф по приказу РЭК, руб. / (руб./кВт)</t>
  </si>
  <si>
    <t>Дата оплаты</t>
  </si>
  <si>
    <t>№ ТУ</t>
  </si>
  <si>
    <t>Дата выдачи ТУ</t>
  </si>
  <si>
    <t>Статус присоединения</t>
  </si>
  <si>
    <t>Срок действия ТУ, год</t>
  </si>
  <si>
    <t>Статус ТУ</t>
  </si>
  <si>
    <t>Расчетная сумма по договору без НДС, руб.</t>
  </si>
  <si>
    <t>Фактическая сумма оплаты по договору с НДС, руб.</t>
  </si>
  <si>
    <t>Расчетная сумма по договору c НДС, руб.</t>
  </si>
  <si>
    <t>Тип организации</t>
  </si>
  <si>
    <t>Справочно: НДС, %</t>
  </si>
  <si>
    <t>нет</t>
  </si>
  <si>
    <t>Рассрочка платежа (есть/нет)</t>
  </si>
  <si>
    <t>Кол-во источников для оплаты</t>
  </si>
  <si>
    <t>Месяц</t>
  </si>
  <si>
    <t>основное</t>
  </si>
  <si>
    <t>Дата поступления заявки</t>
  </si>
  <si>
    <t>Реестр технологических присоединений ООО "Электросети" ЗАТО Северск 2015</t>
  </si>
  <si>
    <t>есть</t>
  </si>
  <si>
    <t>жилой дом</t>
  </si>
  <si>
    <t>садовый дом</t>
  </si>
  <si>
    <t>п.Самусь</t>
  </si>
  <si>
    <t>г.Северск</t>
  </si>
  <si>
    <t>гаражные боксы</t>
  </si>
  <si>
    <t>08/23/15</t>
  </si>
  <si>
    <t>23Т</t>
  </si>
  <si>
    <t>магазин</t>
  </si>
  <si>
    <t>г.Северск, ул.Ленинградская, 9б</t>
  </si>
  <si>
    <t>п.Орловка</t>
  </si>
  <si>
    <t>оп. № 16, ВЛИ-0,4кВ, ТП-5,ф.1</t>
  </si>
  <si>
    <t>Томская область, ЗАТО Северск, г.Северск, СНТ «Мир», квартал 5, ул. Широкая, участок № 243</t>
  </si>
  <si>
    <t>08/42/15</t>
  </si>
  <si>
    <t>42Т</t>
  </si>
  <si>
    <t>г. Северск, ул.Транспортная, 9/1, строение 1</t>
  </si>
  <si>
    <t>ТП-109, РУ-0,4кВ, ф.6</t>
  </si>
  <si>
    <t>08/43/15</t>
  </si>
  <si>
    <t>43Т</t>
  </si>
  <si>
    <t>г. Северск, ул.Транспортная, 9/1, строение 2</t>
  </si>
  <si>
    <t>ВУ гаража ГСК "Черемушки" от ТП-109, ф.6</t>
  </si>
  <si>
    <t>08/44/15</t>
  </si>
  <si>
    <t>44Т</t>
  </si>
  <si>
    <t>г. Северск, ул.Транспортная, 9/1, строение 3</t>
  </si>
  <si>
    <t>ВУ гаража ГСК "Черемушки 2" от ТП-109, ф.6</t>
  </si>
  <si>
    <t>08/45/15</t>
  </si>
  <si>
    <t>45Т</t>
  </si>
  <si>
    <t>май</t>
  </si>
  <si>
    <t>Томская область, ЗАТО Северск, п. Орловка, ул. Ленина, № 55/1</t>
  </si>
  <si>
    <t>ТП ОР-16-3, ф.2, ВЛ-0,4кВ, оп.№39</t>
  </si>
  <si>
    <t>08/46/15</t>
  </si>
  <si>
    <t>46Т</t>
  </si>
  <si>
    <t>Бодажков Дмитрий Анатольевич.
Паспорт 6906 № 154067 выдан 05.02.2007г. 
Октябрьским РОВД гор. Томска.
Зарегистрирован: Томская область, г.  Северск, ул. Мира, 3, кв. 8 
тел. 8 952 808 01 00
электрооборудование земельного участка по адресу: Томская область, ЗАТО Северск, г.Северск, СНТ «Мир», квартал 4, ул. Октябрьская, участок № 330а</t>
  </si>
  <si>
    <t>Томская область, ЗАТО Северск, г.Северск, СНТ «Мир», квартал 4, ул. Октябрьская, участок № 330а</t>
  </si>
  <si>
    <t>ТП-13, ф.1, ВЛ-0,4кВ, оп.№11</t>
  </si>
  <si>
    <t>08/45и/15</t>
  </si>
  <si>
    <t>45и-Т</t>
  </si>
  <si>
    <t>Томская область, ЗАТО Северск, г.Северск, СНТ «Мир», квартал 2, ул. Трубная, участок № 679а</t>
  </si>
  <si>
    <t>ТП-3, ф.2, ВЛ-0,4кВ, оп. №6/99</t>
  </si>
  <si>
    <t>08/46и/15</t>
  </si>
  <si>
    <t>46и-Т</t>
  </si>
  <si>
    <t>Томская область, г.Северск, Западный переулок, 2</t>
  </si>
  <si>
    <t>оп.№22 ВЛИ-0,4кВ от ТП-1, ф.3</t>
  </si>
  <si>
    <t>08/47/15</t>
  </si>
  <si>
    <t>47Т</t>
  </si>
  <si>
    <t>Томская область, ЗАТО Северск, г.Северск, СНТ «Мир», квартал 4, ул. Набережная, участок № 357</t>
  </si>
  <si>
    <t>оп.№8 ВЛ-0,4кВ от ТП-13 ф.4</t>
  </si>
  <si>
    <t>08/48/15</t>
  </si>
  <si>
    <t>48Т</t>
  </si>
  <si>
    <t>Томская область, ЗАТО Северск, г.Северск, СНТ «Мир», квартал 4, ул. Трудовая, участок № 104</t>
  </si>
  <si>
    <t>оп.8/7 ВЛ-0,4кВ от ТП-212 ф.7</t>
  </si>
  <si>
    <t>08/49/15</t>
  </si>
  <si>
    <t>49Т</t>
  </si>
  <si>
    <t>оборудование для организации якорной стоянки теплоходов и барж</t>
  </si>
  <si>
    <t>Томская область, ЗАТО Северск, г.Северск, ул.Ленина, 131/4</t>
  </si>
  <si>
    <t>ВРУ от ТП-281 ф.3</t>
  </si>
  <si>
    <t>08/50/15</t>
  </si>
  <si>
    <t>50Т</t>
  </si>
  <si>
    <t>Томская область, г.Северск, Подгорный тупик, 3</t>
  </si>
  <si>
    <t>оп.№2/3Г ВЛ-0,4кВ от ТП-13,ф.5</t>
  </si>
  <si>
    <t>г.Северск, ул.Набережная, 50</t>
  </si>
  <si>
    <t>оп.10/5 ВЛ-0,4 кВ от ТП-10 ф.2</t>
  </si>
  <si>
    <t>08/51/15</t>
  </si>
  <si>
    <t>51Т</t>
  </si>
  <si>
    <t>Томская область, ЗАТО Северск, г.Северск, СНТ «Мир», квартал 3, улица 3, участок № 295</t>
  </si>
  <si>
    <t>ШР от оп.11 ВЛ-0,4 кВ от ТП-3 ф.2</t>
  </si>
  <si>
    <t>08/52/15</t>
  </si>
  <si>
    <t>52Т</t>
  </si>
  <si>
    <t>по адресу: Томская область, ЗАТО Северск, г.Северск, СНТ «Мир», квартал 5, улица Широкая, участок № 214</t>
  </si>
  <si>
    <t>оп.16 ВЛИ-0,4кВ от ТП-5, ф.1</t>
  </si>
  <si>
    <t>08/53/15</t>
  </si>
  <si>
    <t>53Т</t>
  </si>
  <si>
    <t>по адресу: Томская область, ЗАТО Северск, г.Северск, ОСЛ «Мир», квартал 5, участок № 22</t>
  </si>
  <si>
    <t>оп.6/3 ВЛИ-0,4 кВ от ТП-5 ф.4</t>
  </si>
  <si>
    <t>08/54/15</t>
  </si>
  <si>
    <t>54Т</t>
  </si>
  <si>
    <t>ТП-215, ф.10 ТП-215, ф.2</t>
  </si>
  <si>
    <t>июнь</t>
  </si>
  <si>
    <t>Томская область, ЗАТО Северск, г.Северск, СНТ «Мир», квартал 3, ул. Тракторная, участок № 570а</t>
  </si>
  <si>
    <t>ТП-212 ф.2, оп.№6</t>
  </si>
  <si>
    <t>08/56/15</t>
  </si>
  <si>
    <t>56Т</t>
  </si>
  <si>
    <t>Томская область, ЗАТО Северск, г.Северск, ОСЛ «Мир», квартал 5, ул. Широкая, участок № 220</t>
  </si>
  <si>
    <t>ТП-5, ф.1, оп.17</t>
  </si>
  <si>
    <t>08/57/15</t>
  </si>
  <si>
    <t>57Т</t>
  </si>
  <si>
    <t>Томская область, ЗАТО Северск, г.Северск, СНТ «Мир», квартал 5, участок № 247</t>
  </si>
  <si>
    <t>ТП-5,ф.1, оп.15</t>
  </si>
  <si>
    <t>08/58/15</t>
  </si>
  <si>
    <t>58Т</t>
  </si>
  <si>
    <t>Томская область, ЗАТО Северск, г.Северск, ОСЛ «Мир», квартал 5, участок № 247а</t>
  </si>
  <si>
    <t>ТП-5, ф.1, оп.14</t>
  </si>
  <si>
    <t>08/59/15</t>
  </si>
  <si>
    <t>59Т</t>
  </si>
  <si>
    <t>Томская область, г.Северск, СНТ «Мир», квартал 5, улица № 6, участок № 399</t>
  </si>
  <si>
    <t>08/60/15</t>
  </si>
  <si>
    <t>60Т</t>
  </si>
  <si>
    <t>Томская область, г.Северск, ОСЛ «Мир», квартал 2, участок № 661</t>
  </si>
  <si>
    <t>ТП-3, ф.2,верхние контакты ШР кооператива "Вишня" 99"</t>
  </si>
  <si>
    <t>08/61/15</t>
  </si>
  <si>
    <t>61Т</t>
  </si>
  <si>
    <t>область, г. Северск, ул. Первомайская, д. 11а</t>
  </si>
  <si>
    <t>ТП-104, ф.7                      ТП-104, ф.15</t>
  </si>
  <si>
    <t>08/62/15</t>
  </si>
  <si>
    <t>62Т</t>
  </si>
  <si>
    <t>Томская область, ЗАТО Северск, п. Орловка, улица Чкалова, 17/3.</t>
  </si>
  <si>
    <t>оп.№2 ТП ОР-16-3, ф.2</t>
  </si>
  <si>
    <t>08/63/15</t>
  </si>
  <si>
    <t>63Т</t>
  </si>
  <si>
    <t>Томская область, ЗАТО Северск, п. Орловка, ул. Мира, д. 42</t>
  </si>
  <si>
    <t>08/64/15</t>
  </si>
  <si>
    <t>64Т</t>
  </si>
  <si>
    <t>п.Самусь, ул. Лесная, д. 23«в», кв. 1</t>
  </si>
  <si>
    <t>оп. №5 ТП У-14-6, ф.3</t>
  </si>
  <si>
    <t>08/64И/15</t>
  </si>
  <si>
    <t>64иТ</t>
  </si>
  <si>
    <t>Томская область, ЗАТО Северск, г.Северск, СНТ «Мир», квартал 3, улица Сквозная, участок № 915</t>
  </si>
  <si>
    <t>оп.6/4 ТП-5 ф.4</t>
  </si>
  <si>
    <t>08/65/15</t>
  </si>
  <si>
    <t>65Т</t>
  </si>
  <si>
    <t>Томская область, ЗАТО Северск, г. Северск, СНТ «Мир», участок № 913</t>
  </si>
  <si>
    <t>оп.6/6 ТП-5 ф.4</t>
  </si>
  <si>
    <t>08/66/15</t>
  </si>
  <si>
    <t>66Т</t>
  </si>
  <si>
    <t>Томская область, ЗАТО Северск, г.Северск, СНТ «Мир», квартал 2, улица № 1, участок № 814</t>
  </si>
  <si>
    <t>оп.5б ТП-3 ф.4</t>
  </si>
  <si>
    <t>08/67/15</t>
  </si>
  <si>
    <t>67Т</t>
  </si>
  <si>
    <t>Томская область, ЗАТО Северск, г.Северск, СНТ «Мир», квартал 5, улица № 6, участок № 240</t>
  </si>
  <si>
    <t>оп,№ 17 от ТП-5 ф.1</t>
  </si>
  <si>
    <t>08/68/15</t>
  </si>
  <si>
    <t>68Т</t>
  </si>
  <si>
    <t>Томская область, ЗАТО Северск, г.Северск, улица Речной тупик, участок № 402</t>
  </si>
  <si>
    <t>оп. 8/4 ТП-10 ф.3</t>
  </si>
  <si>
    <t>08/69/15</t>
  </si>
  <si>
    <t>69Т</t>
  </si>
  <si>
    <t xml:space="preserve">Томская область, ЗАТО Северск, г.Северск, СНТ «Мир», квартал 2, улица Трудовая, участок № 813, </t>
  </si>
  <si>
    <t>08/70/2015</t>
  </si>
  <si>
    <t>70Т</t>
  </si>
  <si>
    <t>объект для проката, ремонта, заточки коньков</t>
  </si>
  <si>
    <t>г.Северск, ул.Калинина, 157/3</t>
  </si>
  <si>
    <t>ВРУ-1 П4, гр.2</t>
  </si>
  <si>
    <t>08/55/15</t>
  </si>
  <si>
    <t>13.065.2015</t>
  </si>
  <si>
    <t>55Т</t>
  </si>
  <si>
    <t xml:space="preserve">
магазин ул.Ленинградская, 9б</t>
  </si>
  <si>
    <t xml:space="preserve">
магазин, г. Северск, ул. Первомайская, д. 11а</t>
  </si>
  <si>
    <t xml:space="preserve"> г.Северск, СНТ «Мир», квартал 3, ул. Тракторная, участок № 570а</t>
  </si>
  <si>
    <t xml:space="preserve">
 ОСЛ «Мир», квартал 5, ул. Широкая, участок № 220</t>
  </si>
  <si>
    <t xml:space="preserve">
 ОСЛ «Мир», квартал 5, участок № 22</t>
  </si>
  <si>
    <t xml:space="preserve">
СНТ «Мир», квартал 5, ул. Широкая, участок № 243</t>
  </si>
  <si>
    <t xml:space="preserve">
 г. Северск, ул.Транспортная, 9/1, строение 1</t>
  </si>
  <si>
    <t xml:space="preserve">
 г. Северск, ул.Транспортная, 9/1, строение 2</t>
  </si>
  <si>
    <t xml:space="preserve">
 г. Северск, ул.Транспортная, 9/1, строение 3</t>
  </si>
  <si>
    <t xml:space="preserve">
п. Орловка, ул. Ленина, № 55/1</t>
  </si>
  <si>
    <t xml:space="preserve">
 г.Северск, СНТ «Мир», квартал 2, ул. Трубная, участок № 679а</t>
  </si>
  <si>
    <t xml:space="preserve">
 г.Северск, Западный переулок, 2</t>
  </si>
  <si>
    <t xml:space="preserve">
 СНТ «Мир», квартал 4, ул. Набережная, участок № 357</t>
  </si>
  <si>
    <t xml:space="preserve">
СНТ «Мир», квартал 4, ул. Трудовая, участок № 104</t>
  </si>
  <si>
    <t xml:space="preserve">
 г.Северск, ул.Ленина, 131/4</t>
  </si>
  <si>
    <t xml:space="preserve">
 г.Северск, Подгорный тупик, 3 </t>
  </si>
  <si>
    <t xml:space="preserve"> г.Северск, ул.Набережная, 50</t>
  </si>
  <si>
    <t xml:space="preserve">  СНТ «Мир», квартал 3, улица 3, участок № 295 </t>
  </si>
  <si>
    <t xml:space="preserve"> СНТ «Мир», квартал 5, улица Широкая, участок № 214</t>
  </si>
  <si>
    <t xml:space="preserve"> г.Северск, ул.Калинина, 157/3</t>
  </si>
  <si>
    <t xml:space="preserve">
 СНТ «Мир», квартал 5, участок № 247</t>
  </si>
  <si>
    <t xml:space="preserve">
 ОСЛ «Мир», квартал 5, участок № 247а</t>
  </si>
  <si>
    <t xml:space="preserve">
 СНТ «Мир», квартал 5, улица № 6, участок № 399</t>
  </si>
  <si>
    <t xml:space="preserve">
ОСЛ «Мир», квартал 2, участок № 661</t>
  </si>
  <si>
    <t xml:space="preserve">
 п. Орловка, улица Чкалова, 17/3.</t>
  </si>
  <si>
    <t xml:space="preserve">                              
п. Орловка, ул. Мира, д. 42</t>
  </si>
  <si>
    <t xml:space="preserve">
 п.Самусь, ул. Лесная, №23в-1</t>
  </si>
  <si>
    <t xml:space="preserve">
СНТ «Мир», квартал 3, улица Сквозная, участок № 915</t>
  </si>
  <si>
    <t xml:space="preserve">
 СНТ «Мир», участок № 913</t>
  </si>
  <si>
    <t>СНТ «Мир», квартал 2, улица № 1, участок № 814</t>
  </si>
  <si>
    <t xml:space="preserve">
СНТ «Мир», квартал 5, улица № 6, участок № 240</t>
  </si>
  <si>
    <t xml:space="preserve">
улица Речной тупик, участок № 402</t>
  </si>
  <si>
    <t xml:space="preserve">                              
 СНТ «Мир», квартал 2, улица Трудовая, участок № 813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</si>
</sst>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dd/mm/yy;@"/>
    <numFmt numFmtId="172" formatCode="mmm/yyyy"/>
  </numFmts>
  <fonts count="7">
    <font>
      <sz val="10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0"/>
    </font>
    <font>
      <u val="single"/>
      <sz val="8.5"/>
      <color indexed="12"/>
      <name val="Times New Roman"/>
      <family val="0"/>
    </font>
    <font>
      <u val="single"/>
      <sz val="8.5"/>
      <color indexed="36"/>
      <name val="Times New Roman"/>
      <family val="0"/>
    </font>
    <font>
      <b/>
      <sz val="14"/>
      <name val="Times New Roman"/>
      <family val="1"/>
    </font>
    <font>
      <sz val="10"/>
      <color indexed="12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NumberFormat="1" applyFont="1" applyFill="1" applyBorder="1" applyAlignment="1" applyProtection="1">
      <alignment horizontal="left" vertical="center" wrapText="1"/>
      <protection/>
    </xf>
    <xf numFmtId="0" fontId="2" fillId="2" borderId="2" xfId="0" applyNumberFormat="1" applyFont="1" applyFill="1" applyBorder="1" applyAlignment="1" applyProtection="1">
      <alignment horizontal="left" vertical="center" wrapText="1"/>
      <protection/>
    </xf>
    <xf numFmtId="4" fontId="2" fillId="2" borderId="1" xfId="0" applyNumberFormat="1" applyFont="1" applyFill="1" applyBorder="1" applyAlignment="1" applyProtection="1">
      <alignment horizontal="right" vertical="center" wrapText="1"/>
      <protection/>
    </xf>
    <xf numFmtId="168" fontId="2" fillId="2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  <protection/>
    </xf>
    <xf numFmtId="169" fontId="1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14" fontId="0" fillId="0" borderId="5" xfId="0" applyNumberFormat="1" applyBorder="1" applyAlignment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vertic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J36"/>
  <sheetViews>
    <sheetView tabSelected="1" zoomScale="85" zoomScaleNormal="85" zoomScaleSheetLayoutView="100" workbookViewId="0" topLeftCell="A1">
      <pane ySplit="1" topLeftCell="BM2" activePane="bottomLeft" state="frozen"/>
      <selection pane="topLeft" activeCell="T1" sqref="T1"/>
      <selection pane="bottomLeft" activeCell="B37" sqref="B37"/>
    </sheetView>
  </sheetViews>
  <sheetFormatPr defaultColWidth="9.33203125" defaultRowHeight="12.75"/>
  <cols>
    <col min="1" max="1" width="9.33203125" style="4" customWidth="1"/>
    <col min="2" max="2" width="25" style="4" customWidth="1"/>
    <col min="3" max="3" width="18.33203125" style="4" customWidth="1"/>
    <col min="4" max="4" width="16.5" style="4" customWidth="1"/>
    <col min="5" max="5" width="13.16015625" style="4" customWidth="1"/>
    <col min="6" max="6" width="11.33203125" style="4" customWidth="1"/>
    <col min="7" max="7" width="23.16015625" style="4" customWidth="1"/>
    <col min="8" max="8" width="20.33203125" style="4" customWidth="1"/>
    <col min="9" max="9" width="20.33203125" style="13" customWidth="1"/>
    <col min="10" max="10" width="30.83203125" style="4" customWidth="1"/>
    <col min="11" max="11" width="17.66015625" style="4" customWidth="1"/>
    <col min="12" max="13" width="30.83203125" style="4" customWidth="1"/>
    <col min="14" max="14" width="21.16015625" style="4" customWidth="1"/>
    <col min="15" max="16" width="23" style="4" customWidth="1"/>
    <col min="17" max="17" width="22.5" style="4" customWidth="1"/>
    <col min="18" max="19" width="18.5" style="4" customWidth="1"/>
    <col min="20" max="20" width="13.16015625" style="13" customWidth="1"/>
    <col min="21" max="21" width="18.83203125" style="4" customWidth="1"/>
    <col min="22" max="22" width="20.33203125" style="4" customWidth="1"/>
    <col min="23" max="23" width="13.16015625" style="13" customWidth="1"/>
    <col min="24" max="24" width="14.5" style="4" customWidth="1"/>
    <col min="25" max="25" width="17.5" style="13" customWidth="1"/>
    <col min="26" max="26" width="17.5" style="4" customWidth="1"/>
    <col min="27" max="27" width="18.33203125" style="4" customWidth="1"/>
    <col min="28" max="28" width="17" style="4" customWidth="1"/>
    <col min="29" max="29" width="14.66015625" style="13" customWidth="1"/>
    <col min="30" max="30" width="14.83203125" style="13" customWidth="1"/>
    <col min="31" max="31" width="13.16015625" style="13" customWidth="1"/>
    <col min="32" max="34" width="19" style="4" customWidth="1"/>
    <col min="35" max="35" width="18.16015625" style="4" customWidth="1"/>
    <col min="36" max="36" width="16" style="4" customWidth="1"/>
    <col min="37" max="16384" width="9.33203125" style="4" customWidth="1"/>
  </cols>
  <sheetData>
    <row r="1" spans="1:35" ht="18.75">
      <c r="A1" s="28" t="s">
        <v>41</v>
      </c>
      <c r="B1" s="28"/>
      <c r="C1" s="28"/>
      <c r="D1" s="28"/>
      <c r="E1" s="28"/>
      <c r="F1" s="28"/>
      <c r="G1" s="28"/>
      <c r="AF1" s="19" t="s">
        <v>34</v>
      </c>
      <c r="AG1" s="21"/>
      <c r="AH1" s="21"/>
      <c r="AI1" s="20">
        <v>18</v>
      </c>
    </row>
    <row r="2" spans="1:36" s="7" customFormat="1" ht="38.25">
      <c r="A2" s="5" t="s">
        <v>0</v>
      </c>
      <c r="B2" s="5" t="s">
        <v>13</v>
      </c>
      <c r="C2" s="5" t="s">
        <v>3</v>
      </c>
      <c r="D2" s="5" t="s">
        <v>4</v>
      </c>
      <c r="E2" s="5" t="s">
        <v>15</v>
      </c>
      <c r="F2" s="5" t="s">
        <v>14</v>
      </c>
      <c r="G2" s="5" t="s">
        <v>22</v>
      </c>
      <c r="H2" s="5" t="s">
        <v>5</v>
      </c>
      <c r="I2" s="5" t="s">
        <v>33</v>
      </c>
      <c r="J2" s="5" t="s">
        <v>10</v>
      </c>
      <c r="K2" s="5" t="s">
        <v>11</v>
      </c>
      <c r="L2" s="5" t="s">
        <v>9</v>
      </c>
      <c r="M2" s="5" t="s">
        <v>12</v>
      </c>
      <c r="N2" s="5" t="s">
        <v>23</v>
      </c>
      <c r="O2" s="5" t="s">
        <v>30</v>
      </c>
      <c r="P2" s="5" t="s">
        <v>32</v>
      </c>
      <c r="Q2" s="5" t="s">
        <v>31</v>
      </c>
      <c r="R2" s="5" t="s">
        <v>24</v>
      </c>
      <c r="S2" s="5" t="s">
        <v>36</v>
      </c>
      <c r="T2" s="5" t="s">
        <v>17</v>
      </c>
      <c r="U2" s="5" t="s">
        <v>19</v>
      </c>
      <c r="V2" s="5" t="s">
        <v>18</v>
      </c>
      <c r="W2" s="5" t="s">
        <v>25</v>
      </c>
      <c r="X2" s="5" t="s">
        <v>26</v>
      </c>
      <c r="Y2" s="5" t="s">
        <v>28</v>
      </c>
      <c r="Z2" s="5" t="s">
        <v>29</v>
      </c>
      <c r="AA2" s="5" t="s">
        <v>27</v>
      </c>
      <c r="AB2" s="5" t="s">
        <v>20</v>
      </c>
      <c r="AC2" s="5" t="s">
        <v>1</v>
      </c>
      <c r="AD2" s="5" t="s">
        <v>8</v>
      </c>
      <c r="AE2" s="5" t="s">
        <v>16</v>
      </c>
      <c r="AF2" s="5" t="s">
        <v>21</v>
      </c>
      <c r="AG2" s="5" t="s">
        <v>37</v>
      </c>
      <c r="AH2" s="5" t="s">
        <v>40</v>
      </c>
      <c r="AI2" s="5" t="s">
        <v>2</v>
      </c>
      <c r="AJ2" s="5" t="s">
        <v>38</v>
      </c>
    </row>
    <row r="3" spans="1:36" ht="270" customHeight="1">
      <c r="A3" s="6">
        <v>1</v>
      </c>
      <c r="B3" s="1" t="s">
        <v>192</v>
      </c>
      <c r="C3" s="1" t="s">
        <v>44</v>
      </c>
      <c r="D3" s="1" t="s">
        <v>54</v>
      </c>
      <c r="E3" s="1" t="s">
        <v>46</v>
      </c>
      <c r="F3" s="1" t="s">
        <v>39</v>
      </c>
      <c r="G3" s="1" t="s">
        <v>53</v>
      </c>
      <c r="H3" s="1" t="s">
        <v>6</v>
      </c>
      <c r="I3" s="15"/>
      <c r="J3" s="3">
        <v>15</v>
      </c>
      <c r="K3" s="2">
        <v>0.89</v>
      </c>
      <c r="L3" s="12">
        <f aca="true" t="shared" si="0" ref="L3:L36">IF(OR(J3="",K3=""),"-",ROUND(J3/K3,1))</f>
        <v>16.9</v>
      </c>
      <c r="M3" s="10" t="str">
        <f aca="true" t="shared" si="1" ref="M3:M36">IF(OR(J3="",L3=""),"-",IF(J3&gt;670,"P &gt; 670 кВт",IF(J3&gt;150,"150 &lt; P &lt;= 670 кВт",IF(J3&gt;15,"15 &lt; P &lt;= 150 кВт",IF(J3&gt;15,"15 &lt; P &lt;= 150 кВт",IF(J3&lt;=15,"P &lt;= 15 кВт","ошибка"))))))</f>
        <v>P &lt;= 15 кВт</v>
      </c>
      <c r="N3" s="3">
        <v>550</v>
      </c>
      <c r="O3" s="11">
        <f aca="true" t="shared" si="2" ref="O3:O36">IF(OR(M3="",M3="-"),"-",IF(M3=$H$99,N3/1.18,ROUND(J3*N3*AG3,2)))</f>
        <v>8250</v>
      </c>
      <c r="P3" s="11">
        <f aca="true" t="shared" si="3" ref="P3:P36">ROUND(O3*(1+$AI$1/100),2)</f>
        <v>9735</v>
      </c>
      <c r="Q3" s="3"/>
      <c r="R3" s="8"/>
      <c r="S3" s="18" t="s">
        <v>35</v>
      </c>
      <c r="T3" s="14" t="s">
        <v>55</v>
      </c>
      <c r="U3" s="8">
        <v>42117</v>
      </c>
      <c r="V3" s="8">
        <v>42122</v>
      </c>
      <c r="W3" s="14" t="s">
        <v>56</v>
      </c>
      <c r="X3" s="8">
        <v>42117</v>
      </c>
      <c r="Y3" s="16">
        <v>3</v>
      </c>
      <c r="Z3" s="9" t="str">
        <f aca="true" ca="1" t="shared" si="4" ref="Z3:Z36">IF(OR(X3="",X3="-"),"-",IF(DATE(YEAR(X3)+Y3,MONTH(X3)+0,DAY(X3)+0)&gt;=TODAY(),"Действует","Прекращено"))</f>
        <v>Действует</v>
      </c>
      <c r="AA3" s="9" t="str">
        <f aca="true" t="shared" si="5" ref="AA3:AA36">IF(OR(AB3="",AB3="-"),"Не выполнено","Выполнено")</f>
        <v>Не выполнено</v>
      </c>
      <c r="AB3" s="26"/>
      <c r="AC3" s="15">
        <v>3</v>
      </c>
      <c r="AD3" s="16">
        <v>0.4</v>
      </c>
      <c r="AE3" s="17">
        <v>400</v>
      </c>
      <c r="AF3" s="9" t="str">
        <f aca="true" t="shared" si="6" ref="AF3:AF36">IF(AND(OR(T3="",T3="-"),OR(U3="",U3="-")),"Не заключен",IF(OR(V3="",V3="-"),"В оформлении","Заключен"))</f>
        <v>Заключен</v>
      </c>
      <c r="AG3" s="22">
        <v>1</v>
      </c>
      <c r="AH3" s="24">
        <v>42116</v>
      </c>
      <c r="AI3" s="25"/>
      <c r="AJ3" s="23" t="s">
        <v>69</v>
      </c>
    </row>
    <row r="4" spans="1:36" ht="318.75" customHeight="1">
      <c r="A4" s="6">
        <v>2</v>
      </c>
      <c r="B4" s="1" t="s">
        <v>193</v>
      </c>
      <c r="C4" s="1" t="s">
        <v>47</v>
      </c>
      <c r="D4" s="1" t="s">
        <v>57</v>
      </c>
      <c r="E4" s="1" t="s">
        <v>46</v>
      </c>
      <c r="F4" s="1" t="s">
        <v>39</v>
      </c>
      <c r="G4" s="1" t="s">
        <v>58</v>
      </c>
      <c r="H4" s="1" t="s">
        <v>6</v>
      </c>
      <c r="I4" s="15"/>
      <c r="J4" s="3">
        <v>15</v>
      </c>
      <c r="K4" s="2">
        <v>0.89</v>
      </c>
      <c r="L4" s="12">
        <f t="shared" si="0"/>
        <v>16.9</v>
      </c>
      <c r="M4" s="10" t="str">
        <f t="shared" si="1"/>
        <v>P &lt;= 15 кВт</v>
      </c>
      <c r="N4" s="3">
        <v>550</v>
      </c>
      <c r="O4" s="11">
        <f t="shared" si="2"/>
        <v>8250</v>
      </c>
      <c r="P4" s="11">
        <f t="shared" si="3"/>
        <v>9735</v>
      </c>
      <c r="Q4" s="3"/>
      <c r="R4" s="8"/>
      <c r="S4" s="18" t="s">
        <v>35</v>
      </c>
      <c r="T4" s="14" t="s">
        <v>59</v>
      </c>
      <c r="U4" s="8">
        <v>42118</v>
      </c>
      <c r="V4" s="8">
        <v>42124</v>
      </c>
      <c r="W4" s="14" t="s">
        <v>60</v>
      </c>
      <c r="X4" s="8">
        <v>42118</v>
      </c>
      <c r="Y4" s="16">
        <v>3</v>
      </c>
      <c r="Z4" s="9" t="str">
        <f ca="1" t="shared" si="4"/>
        <v>Действует</v>
      </c>
      <c r="AA4" s="9" t="str">
        <f t="shared" si="5"/>
        <v>Не выполнено</v>
      </c>
      <c r="AB4" s="26"/>
      <c r="AC4" s="15">
        <v>3</v>
      </c>
      <c r="AD4" s="16">
        <v>0.4</v>
      </c>
      <c r="AE4" s="17">
        <v>400</v>
      </c>
      <c r="AF4" s="9" t="str">
        <f t="shared" si="6"/>
        <v>Заключен</v>
      </c>
      <c r="AG4" s="22">
        <v>1</v>
      </c>
      <c r="AH4" s="24">
        <v>42107</v>
      </c>
      <c r="AI4" s="25"/>
      <c r="AJ4" s="23" t="s">
        <v>69</v>
      </c>
    </row>
    <row r="5" spans="1:36" ht="210" customHeight="1">
      <c r="A5" s="6">
        <v>3</v>
      </c>
      <c r="B5" s="1" t="s">
        <v>194</v>
      </c>
      <c r="C5" s="1" t="s">
        <v>47</v>
      </c>
      <c r="D5" s="1" t="s">
        <v>61</v>
      </c>
      <c r="E5" s="1" t="s">
        <v>46</v>
      </c>
      <c r="F5" s="1" t="s">
        <v>39</v>
      </c>
      <c r="G5" s="1" t="s">
        <v>62</v>
      </c>
      <c r="H5" s="1" t="s">
        <v>6</v>
      </c>
      <c r="I5" s="15"/>
      <c r="J5" s="3">
        <v>15</v>
      </c>
      <c r="K5" s="2">
        <v>0.89</v>
      </c>
      <c r="L5" s="12">
        <f t="shared" si="0"/>
        <v>16.9</v>
      </c>
      <c r="M5" s="10" t="str">
        <f t="shared" si="1"/>
        <v>P &lt;= 15 кВт</v>
      </c>
      <c r="N5" s="3">
        <v>550</v>
      </c>
      <c r="O5" s="11">
        <f t="shared" si="2"/>
        <v>8250</v>
      </c>
      <c r="P5" s="11">
        <f t="shared" si="3"/>
        <v>9735</v>
      </c>
      <c r="Q5" s="3"/>
      <c r="R5" s="8"/>
      <c r="S5" s="18" t="s">
        <v>35</v>
      </c>
      <c r="T5" s="14" t="s">
        <v>63</v>
      </c>
      <c r="U5" s="8">
        <v>42118</v>
      </c>
      <c r="V5" s="8">
        <v>42124</v>
      </c>
      <c r="W5" s="14" t="s">
        <v>64</v>
      </c>
      <c r="X5" s="8">
        <v>42118</v>
      </c>
      <c r="Y5" s="16">
        <v>3</v>
      </c>
      <c r="Z5" s="9" t="str">
        <f ca="1" t="shared" si="4"/>
        <v>Действует</v>
      </c>
      <c r="AA5" s="9" t="str">
        <f t="shared" si="5"/>
        <v>Не выполнено</v>
      </c>
      <c r="AB5" s="26"/>
      <c r="AC5" s="15">
        <v>3</v>
      </c>
      <c r="AD5" s="16">
        <v>0.4</v>
      </c>
      <c r="AE5" s="17">
        <v>400</v>
      </c>
      <c r="AF5" s="9" t="str">
        <f t="shared" si="6"/>
        <v>Заключен</v>
      </c>
      <c r="AG5" s="22">
        <v>1</v>
      </c>
      <c r="AH5" s="24">
        <v>42107</v>
      </c>
      <c r="AI5" s="25"/>
      <c r="AJ5" s="23" t="s">
        <v>69</v>
      </c>
    </row>
    <row r="6" spans="1:36" ht="277.5" customHeight="1">
      <c r="A6" s="6">
        <v>4</v>
      </c>
      <c r="B6" s="1" t="s">
        <v>195</v>
      </c>
      <c r="C6" s="1" t="s">
        <v>47</v>
      </c>
      <c r="D6" s="1" t="s">
        <v>65</v>
      </c>
      <c r="E6" s="1" t="s">
        <v>46</v>
      </c>
      <c r="F6" s="1" t="s">
        <v>39</v>
      </c>
      <c r="G6" s="1" t="s">
        <v>66</v>
      </c>
      <c r="H6" s="1" t="s">
        <v>6</v>
      </c>
      <c r="I6" s="15"/>
      <c r="J6" s="3">
        <v>15</v>
      </c>
      <c r="K6" s="2">
        <v>0.89</v>
      </c>
      <c r="L6" s="12">
        <f t="shared" si="0"/>
        <v>16.9</v>
      </c>
      <c r="M6" s="10" t="str">
        <f t="shared" si="1"/>
        <v>P &lt;= 15 кВт</v>
      </c>
      <c r="N6" s="3">
        <v>550</v>
      </c>
      <c r="O6" s="11">
        <f t="shared" si="2"/>
        <v>8250</v>
      </c>
      <c r="P6" s="11">
        <f t="shared" si="3"/>
        <v>9735</v>
      </c>
      <c r="Q6" s="3"/>
      <c r="R6" s="8"/>
      <c r="S6" s="18" t="s">
        <v>35</v>
      </c>
      <c r="T6" s="14" t="s">
        <v>67</v>
      </c>
      <c r="U6" s="8">
        <v>42118</v>
      </c>
      <c r="V6" s="8">
        <v>42124</v>
      </c>
      <c r="W6" s="14" t="s">
        <v>68</v>
      </c>
      <c r="X6" s="8">
        <v>42118</v>
      </c>
      <c r="Y6" s="16">
        <v>3</v>
      </c>
      <c r="Z6" s="9" t="str">
        <f ca="1" t="shared" si="4"/>
        <v>Действует</v>
      </c>
      <c r="AA6" s="9" t="str">
        <f t="shared" si="5"/>
        <v>Не выполнено</v>
      </c>
      <c r="AB6" s="26"/>
      <c r="AC6" s="15">
        <v>3</v>
      </c>
      <c r="AD6" s="16">
        <v>0.4</v>
      </c>
      <c r="AE6" s="17">
        <v>400</v>
      </c>
      <c r="AF6" s="9" t="str">
        <f t="shared" si="6"/>
        <v>Заключен</v>
      </c>
      <c r="AG6" s="22">
        <v>1</v>
      </c>
      <c r="AH6" s="24">
        <v>42107</v>
      </c>
      <c r="AI6" s="25"/>
      <c r="AJ6" s="23" t="s">
        <v>69</v>
      </c>
    </row>
    <row r="7" spans="1:36" ht="228.75" customHeight="1">
      <c r="A7" s="6">
        <v>5</v>
      </c>
      <c r="B7" s="1" t="s">
        <v>196</v>
      </c>
      <c r="C7" s="1" t="s">
        <v>44</v>
      </c>
      <c r="D7" s="1" t="s">
        <v>70</v>
      </c>
      <c r="E7" s="1" t="s">
        <v>52</v>
      </c>
      <c r="F7" s="1" t="s">
        <v>39</v>
      </c>
      <c r="G7" s="1" t="s">
        <v>71</v>
      </c>
      <c r="H7" s="1" t="s">
        <v>6</v>
      </c>
      <c r="I7" s="15"/>
      <c r="J7" s="3">
        <v>7</v>
      </c>
      <c r="K7" s="2">
        <v>0.89</v>
      </c>
      <c r="L7" s="12">
        <f t="shared" si="0"/>
        <v>7.9</v>
      </c>
      <c r="M7" s="10" t="str">
        <f t="shared" si="1"/>
        <v>P &lt;= 15 кВт</v>
      </c>
      <c r="N7" s="3">
        <v>550</v>
      </c>
      <c r="O7" s="11">
        <f t="shared" si="2"/>
        <v>3850</v>
      </c>
      <c r="P7" s="11">
        <f t="shared" si="3"/>
        <v>4543</v>
      </c>
      <c r="Q7" s="3"/>
      <c r="R7" s="8"/>
      <c r="S7" s="18" t="s">
        <v>35</v>
      </c>
      <c r="T7" s="14" t="s">
        <v>72</v>
      </c>
      <c r="U7" s="8">
        <v>42124</v>
      </c>
      <c r="V7" s="8">
        <v>42129</v>
      </c>
      <c r="W7" s="14" t="s">
        <v>73</v>
      </c>
      <c r="X7" s="8">
        <v>42124</v>
      </c>
      <c r="Y7" s="16">
        <v>3</v>
      </c>
      <c r="Z7" s="9" t="str">
        <f ca="1" t="shared" si="4"/>
        <v>Действует</v>
      </c>
      <c r="AA7" s="9" t="str">
        <f t="shared" si="5"/>
        <v>Не выполнено</v>
      </c>
      <c r="AB7" s="26"/>
      <c r="AC7" s="15">
        <v>3</v>
      </c>
      <c r="AD7" s="16">
        <v>0.4</v>
      </c>
      <c r="AE7" s="17">
        <v>230</v>
      </c>
      <c r="AF7" s="9" t="str">
        <f t="shared" si="6"/>
        <v>Заключен</v>
      </c>
      <c r="AG7" s="22">
        <v>1</v>
      </c>
      <c r="AH7" s="24">
        <v>42114</v>
      </c>
      <c r="AI7" s="25"/>
      <c r="AJ7" s="23" t="s">
        <v>69</v>
      </c>
    </row>
    <row r="8" spans="1:36" ht="12.75" customHeight="1" hidden="1">
      <c r="A8" s="6">
        <v>47</v>
      </c>
      <c r="B8" s="1" t="s">
        <v>74</v>
      </c>
      <c r="C8" s="1" t="s">
        <v>44</v>
      </c>
      <c r="D8" s="1" t="s">
        <v>75</v>
      </c>
      <c r="E8" s="1" t="s">
        <v>46</v>
      </c>
      <c r="F8" s="1" t="s">
        <v>39</v>
      </c>
      <c r="G8" s="1" t="s">
        <v>76</v>
      </c>
      <c r="H8" s="1" t="s">
        <v>6</v>
      </c>
      <c r="I8" s="15"/>
      <c r="J8" s="3">
        <v>15</v>
      </c>
      <c r="K8" s="2">
        <v>0.89</v>
      </c>
      <c r="L8" s="12">
        <f t="shared" si="0"/>
        <v>16.9</v>
      </c>
      <c r="M8" s="10" t="str">
        <f t="shared" si="1"/>
        <v>P &lt;= 15 кВт</v>
      </c>
      <c r="N8" s="3">
        <v>550</v>
      </c>
      <c r="O8" s="11">
        <f t="shared" si="2"/>
        <v>8250</v>
      </c>
      <c r="P8" s="11">
        <f t="shared" si="3"/>
        <v>9735</v>
      </c>
      <c r="Q8" s="3"/>
      <c r="R8" s="8"/>
      <c r="S8" s="18" t="s">
        <v>35</v>
      </c>
      <c r="T8" s="14" t="s">
        <v>77</v>
      </c>
      <c r="U8" s="8">
        <v>42122</v>
      </c>
      <c r="V8" s="8">
        <v>42122</v>
      </c>
      <c r="W8" s="14" t="s">
        <v>78</v>
      </c>
      <c r="X8" s="8">
        <v>42122</v>
      </c>
      <c r="Y8" s="16">
        <v>3</v>
      </c>
      <c r="Z8" s="9" t="str">
        <f ca="1" t="shared" si="4"/>
        <v>Действует</v>
      </c>
      <c r="AA8" s="9" t="str">
        <f t="shared" si="5"/>
        <v>Не выполнено</v>
      </c>
      <c r="AB8" s="26"/>
      <c r="AC8" s="15">
        <v>3</v>
      </c>
      <c r="AD8" s="16">
        <v>0.4</v>
      </c>
      <c r="AE8" s="17">
        <v>400</v>
      </c>
      <c r="AF8" s="9" t="str">
        <f t="shared" si="6"/>
        <v>Заключен</v>
      </c>
      <c r="AG8" s="22">
        <v>1</v>
      </c>
      <c r="AH8" s="24">
        <v>42109</v>
      </c>
      <c r="AI8" s="25"/>
      <c r="AJ8" s="23" t="s">
        <v>69</v>
      </c>
    </row>
    <row r="9" spans="1:36" ht="102">
      <c r="A9" s="6">
        <v>6</v>
      </c>
      <c r="B9" s="1" t="s">
        <v>197</v>
      </c>
      <c r="C9" s="1" t="s">
        <v>44</v>
      </c>
      <c r="D9" s="1" t="s">
        <v>79</v>
      </c>
      <c r="E9" s="1" t="s">
        <v>46</v>
      </c>
      <c r="F9" s="1" t="s">
        <v>39</v>
      </c>
      <c r="G9" s="1" t="s">
        <v>80</v>
      </c>
      <c r="H9" s="1" t="s">
        <v>6</v>
      </c>
      <c r="I9" s="15"/>
      <c r="J9" s="3">
        <v>15</v>
      </c>
      <c r="K9" s="2">
        <v>0.89</v>
      </c>
      <c r="L9" s="12">
        <f t="shared" si="0"/>
        <v>16.9</v>
      </c>
      <c r="M9" s="10" t="str">
        <f t="shared" si="1"/>
        <v>P &lt;= 15 кВт</v>
      </c>
      <c r="N9" s="3">
        <v>550</v>
      </c>
      <c r="O9" s="11">
        <f t="shared" si="2"/>
        <v>8250</v>
      </c>
      <c r="P9" s="11">
        <f t="shared" si="3"/>
        <v>9735</v>
      </c>
      <c r="Q9" s="3"/>
      <c r="R9" s="8"/>
      <c r="S9" s="18" t="s">
        <v>35</v>
      </c>
      <c r="T9" s="14" t="s">
        <v>81</v>
      </c>
      <c r="U9" s="8">
        <v>42122</v>
      </c>
      <c r="V9" s="8">
        <v>42131</v>
      </c>
      <c r="W9" s="14" t="s">
        <v>82</v>
      </c>
      <c r="X9" s="8">
        <v>42122</v>
      </c>
      <c r="Y9" s="16">
        <v>3</v>
      </c>
      <c r="Z9" s="9" t="str">
        <f ca="1" t="shared" si="4"/>
        <v>Действует</v>
      </c>
      <c r="AA9" s="9" t="str">
        <f t="shared" si="5"/>
        <v>Не выполнено</v>
      </c>
      <c r="AB9" s="26"/>
      <c r="AC9" s="15">
        <v>3</v>
      </c>
      <c r="AD9" s="16">
        <v>0.4</v>
      </c>
      <c r="AE9" s="17">
        <v>400</v>
      </c>
      <c r="AF9" s="9" t="str">
        <f t="shared" si="6"/>
        <v>Заключен</v>
      </c>
      <c r="AG9" s="22">
        <v>1</v>
      </c>
      <c r="AH9" s="24">
        <v>42109</v>
      </c>
      <c r="AI9" s="25"/>
      <c r="AJ9" s="23" t="s">
        <v>69</v>
      </c>
    </row>
    <row r="10" spans="1:36" ht="112.5" customHeight="1">
      <c r="A10" s="6">
        <v>7</v>
      </c>
      <c r="B10" s="1" t="s">
        <v>198</v>
      </c>
      <c r="C10" s="1" t="s">
        <v>44</v>
      </c>
      <c r="D10" s="1" t="s">
        <v>83</v>
      </c>
      <c r="E10" s="1" t="s">
        <v>46</v>
      </c>
      <c r="F10" s="1" t="s">
        <v>39</v>
      </c>
      <c r="G10" s="1" t="s">
        <v>84</v>
      </c>
      <c r="H10" s="1" t="s">
        <v>6</v>
      </c>
      <c r="I10" s="15"/>
      <c r="J10" s="3">
        <v>15</v>
      </c>
      <c r="K10" s="2">
        <v>0.89</v>
      </c>
      <c r="L10" s="12">
        <f t="shared" si="0"/>
        <v>16.9</v>
      </c>
      <c r="M10" s="10" t="str">
        <f t="shared" si="1"/>
        <v>P &lt;= 15 кВт</v>
      </c>
      <c r="N10" s="3">
        <v>550</v>
      </c>
      <c r="O10" s="11">
        <f t="shared" si="2"/>
        <v>8250</v>
      </c>
      <c r="P10" s="11">
        <f t="shared" si="3"/>
        <v>9735</v>
      </c>
      <c r="Q10" s="3"/>
      <c r="R10" s="8"/>
      <c r="S10" s="18" t="s">
        <v>35</v>
      </c>
      <c r="T10" s="14" t="s">
        <v>85</v>
      </c>
      <c r="U10" s="8">
        <v>42129</v>
      </c>
      <c r="V10" s="8"/>
      <c r="W10" s="14" t="s">
        <v>86</v>
      </c>
      <c r="X10" s="8">
        <v>42129</v>
      </c>
      <c r="Y10" s="16">
        <v>3</v>
      </c>
      <c r="Z10" s="9" t="str">
        <f ca="1" t="shared" si="4"/>
        <v>Действует</v>
      </c>
      <c r="AA10" s="9" t="str">
        <f t="shared" si="5"/>
        <v>Не выполнено</v>
      </c>
      <c r="AB10" s="26"/>
      <c r="AC10" s="15">
        <v>3</v>
      </c>
      <c r="AD10" s="16">
        <v>0.4</v>
      </c>
      <c r="AE10" s="17">
        <v>400</v>
      </c>
      <c r="AF10" s="9" t="str">
        <f t="shared" si="6"/>
        <v>В оформлении</v>
      </c>
      <c r="AG10" s="22">
        <v>1</v>
      </c>
      <c r="AH10" s="24">
        <v>42117</v>
      </c>
      <c r="AI10" s="25"/>
      <c r="AJ10" s="23" t="s">
        <v>69</v>
      </c>
    </row>
    <row r="11" spans="1:36" ht="253.5" customHeight="1">
      <c r="A11" s="6">
        <v>8</v>
      </c>
      <c r="B11" s="1" t="s">
        <v>199</v>
      </c>
      <c r="C11" s="1" t="s">
        <v>44</v>
      </c>
      <c r="D11" s="1" t="s">
        <v>87</v>
      </c>
      <c r="E11" s="1" t="s">
        <v>46</v>
      </c>
      <c r="F11" s="1" t="s">
        <v>39</v>
      </c>
      <c r="G11" s="1" t="s">
        <v>88</v>
      </c>
      <c r="H11" s="1" t="s">
        <v>6</v>
      </c>
      <c r="I11" s="15"/>
      <c r="J11" s="3">
        <v>7</v>
      </c>
      <c r="K11" s="2">
        <v>0.89</v>
      </c>
      <c r="L11" s="12">
        <f t="shared" si="0"/>
        <v>7.9</v>
      </c>
      <c r="M11" s="10" t="str">
        <f t="shared" si="1"/>
        <v>P &lt;= 15 кВт</v>
      </c>
      <c r="N11" s="3">
        <v>550</v>
      </c>
      <c r="O11" s="11">
        <f t="shared" si="2"/>
        <v>3850</v>
      </c>
      <c r="P11" s="11">
        <f t="shared" si="3"/>
        <v>4543</v>
      </c>
      <c r="Q11" s="3">
        <v>550</v>
      </c>
      <c r="R11" s="8">
        <v>42139</v>
      </c>
      <c r="S11" s="18" t="s">
        <v>35</v>
      </c>
      <c r="T11" s="14" t="s">
        <v>89</v>
      </c>
      <c r="U11" s="8">
        <v>42129</v>
      </c>
      <c r="V11" s="8">
        <v>42137</v>
      </c>
      <c r="W11" s="14" t="s">
        <v>90</v>
      </c>
      <c r="X11" s="8">
        <v>42129</v>
      </c>
      <c r="Y11" s="16">
        <v>3</v>
      </c>
      <c r="Z11" s="9" t="str">
        <f ca="1" t="shared" si="4"/>
        <v>Действует</v>
      </c>
      <c r="AA11" s="9" t="str">
        <f t="shared" si="5"/>
        <v>Выполнено</v>
      </c>
      <c r="AB11" s="27">
        <v>42146</v>
      </c>
      <c r="AC11" s="15">
        <v>3</v>
      </c>
      <c r="AD11" s="16">
        <v>0.4</v>
      </c>
      <c r="AE11" s="17">
        <v>230</v>
      </c>
      <c r="AF11" s="9" t="str">
        <f t="shared" si="6"/>
        <v>Заключен</v>
      </c>
      <c r="AG11" s="22">
        <v>1</v>
      </c>
      <c r="AH11" s="24">
        <v>42114</v>
      </c>
      <c r="AI11" s="25"/>
      <c r="AJ11" s="23" t="s">
        <v>69</v>
      </c>
    </row>
    <row r="12" spans="1:36" ht="89.25">
      <c r="A12" s="6">
        <v>9</v>
      </c>
      <c r="B12" s="1" t="s">
        <v>200</v>
      </c>
      <c r="C12" s="1" t="s">
        <v>44</v>
      </c>
      <c r="D12" s="1" t="s">
        <v>91</v>
      </c>
      <c r="E12" s="1" t="s">
        <v>46</v>
      </c>
      <c r="F12" s="1" t="s">
        <v>39</v>
      </c>
      <c r="G12" s="1" t="s">
        <v>92</v>
      </c>
      <c r="H12" s="1" t="s">
        <v>6</v>
      </c>
      <c r="I12" s="15"/>
      <c r="J12" s="3">
        <v>7</v>
      </c>
      <c r="K12" s="2">
        <v>0.89</v>
      </c>
      <c r="L12" s="12">
        <f t="shared" si="0"/>
        <v>7.9</v>
      </c>
      <c r="M12" s="10" t="str">
        <f t="shared" si="1"/>
        <v>P &lt;= 15 кВт</v>
      </c>
      <c r="N12" s="3">
        <v>550</v>
      </c>
      <c r="O12" s="11">
        <f t="shared" si="2"/>
        <v>3850</v>
      </c>
      <c r="P12" s="11">
        <f t="shared" si="3"/>
        <v>4543</v>
      </c>
      <c r="Q12" s="3"/>
      <c r="R12" s="8"/>
      <c r="S12" s="18" t="s">
        <v>35</v>
      </c>
      <c r="T12" s="14" t="s">
        <v>93</v>
      </c>
      <c r="U12" s="8">
        <v>42129</v>
      </c>
      <c r="V12" s="8">
        <v>42137</v>
      </c>
      <c r="W12" s="14" t="s">
        <v>94</v>
      </c>
      <c r="X12" s="8">
        <v>42129</v>
      </c>
      <c r="Y12" s="16">
        <v>3</v>
      </c>
      <c r="Z12" s="9" t="str">
        <f ca="1" t="shared" si="4"/>
        <v>Действует</v>
      </c>
      <c r="AA12" s="9" t="str">
        <f t="shared" si="5"/>
        <v>Не выполнено</v>
      </c>
      <c r="AB12" s="26"/>
      <c r="AC12" s="15">
        <v>3</v>
      </c>
      <c r="AD12" s="16">
        <v>0.4</v>
      </c>
      <c r="AE12" s="17">
        <v>230</v>
      </c>
      <c r="AF12" s="9" t="str">
        <f t="shared" si="6"/>
        <v>Заключен</v>
      </c>
      <c r="AG12" s="22">
        <v>1</v>
      </c>
      <c r="AH12" s="24">
        <v>42116</v>
      </c>
      <c r="AI12" s="25"/>
      <c r="AJ12" s="23" t="s">
        <v>69</v>
      </c>
    </row>
    <row r="13" spans="1:36" ht="76.5">
      <c r="A13" s="6">
        <v>10</v>
      </c>
      <c r="B13" s="1" t="s">
        <v>201</v>
      </c>
      <c r="C13" s="1" t="s">
        <v>95</v>
      </c>
      <c r="D13" s="1" t="s">
        <v>96</v>
      </c>
      <c r="E13" s="1" t="s">
        <v>46</v>
      </c>
      <c r="F13" s="1" t="s">
        <v>39</v>
      </c>
      <c r="G13" s="1" t="s">
        <v>97</v>
      </c>
      <c r="H13" s="1" t="s">
        <v>7</v>
      </c>
      <c r="I13" s="15" t="s">
        <v>39</v>
      </c>
      <c r="J13" s="3">
        <v>8</v>
      </c>
      <c r="K13" s="2">
        <v>0.89</v>
      </c>
      <c r="L13" s="12">
        <f t="shared" si="0"/>
        <v>9</v>
      </c>
      <c r="M13" s="10" t="str">
        <f t="shared" si="1"/>
        <v>P &lt;= 15 кВт</v>
      </c>
      <c r="N13" s="3">
        <v>550</v>
      </c>
      <c r="O13" s="11">
        <f t="shared" si="2"/>
        <v>4400</v>
      </c>
      <c r="P13" s="11">
        <f t="shared" si="3"/>
        <v>5192</v>
      </c>
      <c r="Q13" s="3"/>
      <c r="R13" s="8"/>
      <c r="S13" s="18" t="s">
        <v>35</v>
      </c>
      <c r="T13" s="14" t="s">
        <v>98</v>
      </c>
      <c r="U13" s="8">
        <v>42131</v>
      </c>
      <c r="V13" s="8">
        <v>42132</v>
      </c>
      <c r="W13" s="14" t="s">
        <v>99</v>
      </c>
      <c r="X13" s="8">
        <v>42131</v>
      </c>
      <c r="Y13" s="16">
        <v>3</v>
      </c>
      <c r="Z13" s="9" t="str">
        <f ca="1" t="shared" si="4"/>
        <v>Действует</v>
      </c>
      <c r="AA13" s="9" t="str">
        <f t="shared" si="5"/>
        <v>Не выполнено</v>
      </c>
      <c r="AB13" s="26"/>
      <c r="AC13" s="15">
        <v>3</v>
      </c>
      <c r="AD13" s="16">
        <v>0.4</v>
      </c>
      <c r="AE13" s="17">
        <v>400</v>
      </c>
      <c r="AF13" s="9" t="str">
        <f t="shared" si="6"/>
        <v>Заключен</v>
      </c>
      <c r="AG13" s="22">
        <v>1</v>
      </c>
      <c r="AH13" s="24">
        <v>42117</v>
      </c>
      <c r="AI13" s="25"/>
      <c r="AJ13" s="23" t="s">
        <v>69</v>
      </c>
    </row>
    <row r="14" spans="1:36" ht="63.75">
      <c r="A14" s="6">
        <v>11</v>
      </c>
      <c r="B14" s="1" t="s">
        <v>202</v>
      </c>
      <c r="C14" s="1" t="s">
        <v>43</v>
      </c>
      <c r="D14" s="1" t="s">
        <v>100</v>
      </c>
      <c r="E14" s="1" t="s">
        <v>46</v>
      </c>
      <c r="F14" s="1" t="s">
        <v>39</v>
      </c>
      <c r="G14" s="1" t="s">
        <v>101</v>
      </c>
      <c r="H14" s="1" t="s">
        <v>6</v>
      </c>
      <c r="I14" s="15"/>
      <c r="J14" s="3">
        <v>15</v>
      </c>
      <c r="K14" s="2">
        <v>0.89</v>
      </c>
      <c r="L14" s="12">
        <f t="shared" si="0"/>
        <v>16.9</v>
      </c>
      <c r="M14" s="10" t="str">
        <f t="shared" si="1"/>
        <v>P &lt;= 15 кВт</v>
      </c>
      <c r="N14" s="3">
        <v>550</v>
      </c>
      <c r="O14" s="11">
        <f t="shared" si="2"/>
        <v>8250</v>
      </c>
      <c r="P14" s="11">
        <f t="shared" si="3"/>
        <v>9735</v>
      </c>
      <c r="Q14" s="3">
        <v>550</v>
      </c>
      <c r="R14" s="8"/>
      <c r="S14" s="18" t="s">
        <v>35</v>
      </c>
      <c r="T14" s="14" t="s">
        <v>98</v>
      </c>
      <c r="U14" s="8">
        <v>42139</v>
      </c>
      <c r="V14" s="8">
        <v>42142</v>
      </c>
      <c r="W14" s="14" t="s">
        <v>99</v>
      </c>
      <c r="X14" s="8">
        <v>42139</v>
      </c>
      <c r="Y14" s="16">
        <v>3</v>
      </c>
      <c r="Z14" s="9" t="str">
        <f ca="1" t="shared" si="4"/>
        <v>Действует</v>
      </c>
      <c r="AA14" s="9" t="str">
        <f t="shared" si="5"/>
        <v>Выполнено</v>
      </c>
      <c r="AB14" s="26">
        <v>42153</v>
      </c>
      <c r="AC14" s="15">
        <v>3</v>
      </c>
      <c r="AD14" s="16">
        <v>0.4</v>
      </c>
      <c r="AE14" s="17">
        <v>400</v>
      </c>
      <c r="AF14" s="9" t="str">
        <f t="shared" si="6"/>
        <v>Заключен</v>
      </c>
      <c r="AG14" s="22">
        <v>1</v>
      </c>
      <c r="AH14" s="24">
        <v>42137</v>
      </c>
      <c r="AI14" s="25"/>
      <c r="AJ14" s="23" t="s">
        <v>69</v>
      </c>
    </row>
    <row r="15" spans="1:36" ht="38.25">
      <c r="A15" s="6">
        <v>12</v>
      </c>
      <c r="B15" s="1" t="s">
        <v>203</v>
      </c>
      <c r="C15" s="1" t="s">
        <v>44</v>
      </c>
      <c r="D15" s="1" t="s">
        <v>102</v>
      </c>
      <c r="E15" s="1" t="s">
        <v>46</v>
      </c>
      <c r="F15" s="1" t="s">
        <v>39</v>
      </c>
      <c r="G15" s="1" t="s">
        <v>103</v>
      </c>
      <c r="H15" s="1" t="s">
        <v>6</v>
      </c>
      <c r="I15" s="15"/>
      <c r="J15" s="3">
        <v>15</v>
      </c>
      <c r="K15" s="2">
        <v>0.89</v>
      </c>
      <c r="L15" s="12">
        <f t="shared" si="0"/>
        <v>16.9</v>
      </c>
      <c r="M15" s="10" t="str">
        <f t="shared" si="1"/>
        <v>P &lt;= 15 кВт</v>
      </c>
      <c r="N15" s="3">
        <v>550</v>
      </c>
      <c r="O15" s="11">
        <f t="shared" si="2"/>
        <v>8250</v>
      </c>
      <c r="P15" s="11">
        <f t="shared" si="3"/>
        <v>9735</v>
      </c>
      <c r="Q15" s="3"/>
      <c r="R15" s="8"/>
      <c r="S15" s="18" t="s">
        <v>35</v>
      </c>
      <c r="T15" s="14" t="s">
        <v>104</v>
      </c>
      <c r="U15" s="8">
        <v>42132</v>
      </c>
      <c r="V15" s="8">
        <v>42143</v>
      </c>
      <c r="W15" s="14" t="s">
        <v>105</v>
      </c>
      <c r="X15" s="8">
        <v>42132</v>
      </c>
      <c r="Y15" s="16">
        <v>3</v>
      </c>
      <c r="Z15" s="9" t="str">
        <f ca="1" t="shared" si="4"/>
        <v>Действует</v>
      </c>
      <c r="AA15" s="9" t="str">
        <f t="shared" si="5"/>
        <v>Не выполнено</v>
      </c>
      <c r="AB15" s="26"/>
      <c r="AC15" s="15">
        <v>3</v>
      </c>
      <c r="AD15" s="16">
        <v>0.4</v>
      </c>
      <c r="AE15" s="17">
        <v>400</v>
      </c>
      <c r="AF15" s="9" t="str">
        <f t="shared" si="6"/>
        <v>Заключен</v>
      </c>
      <c r="AG15" s="22">
        <v>1</v>
      </c>
      <c r="AH15" s="24">
        <v>42143</v>
      </c>
      <c r="AI15" s="25"/>
      <c r="AJ15" s="23" t="s">
        <v>69</v>
      </c>
    </row>
    <row r="16" spans="1:36" ht="89.25">
      <c r="A16" s="6">
        <v>13</v>
      </c>
      <c r="B16" s="1" t="s">
        <v>204</v>
      </c>
      <c r="C16" s="1" t="s">
        <v>44</v>
      </c>
      <c r="D16" s="1" t="s">
        <v>106</v>
      </c>
      <c r="E16" s="1" t="s">
        <v>46</v>
      </c>
      <c r="F16" s="1" t="s">
        <v>39</v>
      </c>
      <c r="G16" s="1" t="s">
        <v>107</v>
      </c>
      <c r="H16" s="1" t="s">
        <v>6</v>
      </c>
      <c r="I16" s="15"/>
      <c r="J16" s="3">
        <v>5</v>
      </c>
      <c r="K16" s="2">
        <v>0.89</v>
      </c>
      <c r="L16" s="12">
        <f t="shared" si="0"/>
        <v>5.6</v>
      </c>
      <c r="M16" s="10" t="str">
        <f t="shared" si="1"/>
        <v>P &lt;= 15 кВт</v>
      </c>
      <c r="N16" s="3">
        <v>550</v>
      </c>
      <c r="O16" s="11">
        <f t="shared" si="2"/>
        <v>2750</v>
      </c>
      <c r="P16" s="11">
        <f t="shared" si="3"/>
        <v>3245</v>
      </c>
      <c r="Q16" s="3"/>
      <c r="R16" s="8"/>
      <c r="S16" s="18" t="s">
        <v>35</v>
      </c>
      <c r="T16" s="14" t="s">
        <v>108</v>
      </c>
      <c r="U16" s="8">
        <v>42136</v>
      </c>
      <c r="V16" s="8"/>
      <c r="W16" s="14" t="s">
        <v>109</v>
      </c>
      <c r="X16" s="8">
        <v>42136</v>
      </c>
      <c r="Y16" s="16">
        <v>3</v>
      </c>
      <c r="Z16" s="9" t="str">
        <f ca="1" t="shared" si="4"/>
        <v>Действует</v>
      </c>
      <c r="AA16" s="9" t="str">
        <f t="shared" si="5"/>
        <v>Не выполнено</v>
      </c>
      <c r="AB16" s="26"/>
      <c r="AC16" s="15">
        <v>3</v>
      </c>
      <c r="AD16" s="16">
        <v>0.4</v>
      </c>
      <c r="AE16" s="17">
        <v>230</v>
      </c>
      <c r="AF16" s="9" t="str">
        <f t="shared" si="6"/>
        <v>В оформлении</v>
      </c>
      <c r="AG16" s="22">
        <v>1</v>
      </c>
      <c r="AH16" s="24">
        <v>42122</v>
      </c>
      <c r="AI16" s="25"/>
      <c r="AJ16" s="23" t="s">
        <v>69</v>
      </c>
    </row>
    <row r="17" spans="1:36" ht="114.75">
      <c r="A17" s="6">
        <v>14</v>
      </c>
      <c r="B17" s="1" t="s">
        <v>205</v>
      </c>
      <c r="C17" s="1" t="s">
        <v>44</v>
      </c>
      <c r="D17" s="1" t="s">
        <v>110</v>
      </c>
      <c r="E17" s="1" t="s">
        <v>46</v>
      </c>
      <c r="F17" s="1" t="s">
        <v>39</v>
      </c>
      <c r="G17" s="1" t="s">
        <v>111</v>
      </c>
      <c r="H17" s="1" t="s">
        <v>6</v>
      </c>
      <c r="I17" s="15"/>
      <c r="J17" s="3">
        <v>15</v>
      </c>
      <c r="K17" s="2">
        <v>0.89</v>
      </c>
      <c r="L17" s="12">
        <f t="shared" si="0"/>
        <v>16.9</v>
      </c>
      <c r="M17" s="10" t="str">
        <f t="shared" si="1"/>
        <v>P &lt;= 15 кВт</v>
      </c>
      <c r="N17" s="3">
        <v>550</v>
      </c>
      <c r="O17" s="11">
        <f t="shared" si="2"/>
        <v>8250</v>
      </c>
      <c r="P17" s="11">
        <f t="shared" si="3"/>
        <v>9735</v>
      </c>
      <c r="Q17" s="3"/>
      <c r="R17" s="8"/>
      <c r="S17" s="18" t="s">
        <v>35</v>
      </c>
      <c r="T17" s="14" t="s">
        <v>112</v>
      </c>
      <c r="U17" s="8">
        <v>42136</v>
      </c>
      <c r="V17" s="8">
        <v>42145</v>
      </c>
      <c r="W17" s="14" t="s">
        <v>113</v>
      </c>
      <c r="X17" s="8">
        <v>42136</v>
      </c>
      <c r="Y17" s="16">
        <v>3</v>
      </c>
      <c r="Z17" s="9" t="str">
        <f ca="1" t="shared" si="4"/>
        <v>Действует</v>
      </c>
      <c r="AA17" s="9" t="str">
        <f t="shared" si="5"/>
        <v>Не выполнено</v>
      </c>
      <c r="AB17" s="26"/>
      <c r="AC17" s="15">
        <v>3</v>
      </c>
      <c r="AD17" s="16">
        <v>0.4</v>
      </c>
      <c r="AE17" s="17">
        <v>400</v>
      </c>
      <c r="AF17" s="9" t="str">
        <f t="shared" si="6"/>
        <v>Заключен</v>
      </c>
      <c r="AG17" s="22">
        <v>1</v>
      </c>
      <c r="AH17" s="24">
        <v>42122</v>
      </c>
      <c r="AI17" s="25"/>
      <c r="AJ17" s="23" t="s">
        <v>69</v>
      </c>
    </row>
    <row r="18" spans="1:36" ht="89.25">
      <c r="A18" s="6">
        <v>15</v>
      </c>
      <c r="B18" s="1" t="s">
        <v>191</v>
      </c>
      <c r="C18" s="1" t="s">
        <v>44</v>
      </c>
      <c r="D18" s="1" t="s">
        <v>114</v>
      </c>
      <c r="E18" s="1" t="s">
        <v>46</v>
      </c>
      <c r="F18" s="1" t="s">
        <v>39</v>
      </c>
      <c r="G18" s="1" t="s">
        <v>115</v>
      </c>
      <c r="H18" s="1" t="s">
        <v>6</v>
      </c>
      <c r="I18" s="15"/>
      <c r="J18" s="3">
        <v>5</v>
      </c>
      <c r="K18" s="2">
        <v>0.89</v>
      </c>
      <c r="L18" s="12">
        <f t="shared" si="0"/>
        <v>5.6</v>
      </c>
      <c r="M18" s="10" t="str">
        <f t="shared" si="1"/>
        <v>P &lt;= 15 кВт</v>
      </c>
      <c r="N18" s="3">
        <v>550</v>
      </c>
      <c r="O18" s="11">
        <f t="shared" si="2"/>
        <v>2750</v>
      </c>
      <c r="P18" s="11">
        <f t="shared" si="3"/>
        <v>3245</v>
      </c>
      <c r="Q18" s="3"/>
      <c r="R18" s="8"/>
      <c r="S18" s="18" t="s">
        <v>35</v>
      </c>
      <c r="T18" s="14" t="s">
        <v>116</v>
      </c>
      <c r="U18" s="8">
        <v>42136</v>
      </c>
      <c r="V18" s="8"/>
      <c r="W18" s="14" t="s">
        <v>117</v>
      </c>
      <c r="X18" s="8">
        <v>42136</v>
      </c>
      <c r="Y18" s="16">
        <v>3</v>
      </c>
      <c r="Z18" s="9" t="str">
        <f ca="1" t="shared" si="4"/>
        <v>Действует</v>
      </c>
      <c r="AA18" s="9" t="str">
        <f t="shared" si="5"/>
        <v>Не выполнено</v>
      </c>
      <c r="AB18" s="26"/>
      <c r="AC18" s="15">
        <v>3</v>
      </c>
      <c r="AD18" s="16">
        <v>0.4</v>
      </c>
      <c r="AE18" s="17">
        <v>230</v>
      </c>
      <c r="AF18" s="9" t="str">
        <f t="shared" si="6"/>
        <v>В оформлении</v>
      </c>
      <c r="AG18" s="22">
        <v>1</v>
      </c>
      <c r="AH18" s="24">
        <v>42122</v>
      </c>
      <c r="AI18" s="25"/>
      <c r="AJ18" s="23" t="s">
        <v>69</v>
      </c>
    </row>
    <row r="19" spans="1:36" ht="38.25">
      <c r="A19" s="6">
        <v>16</v>
      </c>
      <c r="B19" s="1" t="s">
        <v>187</v>
      </c>
      <c r="C19" s="1" t="s">
        <v>50</v>
      </c>
      <c r="D19" s="1" t="s">
        <v>51</v>
      </c>
      <c r="E19" s="1" t="s">
        <v>46</v>
      </c>
      <c r="F19" s="1" t="s">
        <v>39</v>
      </c>
      <c r="G19" s="1" t="s">
        <v>118</v>
      </c>
      <c r="H19" s="1" t="s">
        <v>6</v>
      </c>
      <c r="I19" s="15"/>
      <c r="J19" s="3">
        <v>140</v>
      </c>
      <c r="K19" s="2">
        <v>0.89</v>
      </c>
      <c r="L19" s="12">
        <f t="shared" si="0"/>
        <v>157.3</v>
      </c>
      <c r="M19" s="10" t="str">
        <f t="shared" si="1"/>
        <v>15 &lt; P &lt;= 150 кВт</v>
      </c>
      <c r="N19" s="3">
        <v>259.71</v>
      </c>
      <c r="O19" s="11">
        <f t="shared" si="2"/>
        <v>72718.8</v>
      </c>
      <c r="P19" s="11">
        <f t="shared" si="3"/>
        <v>85808.18</v>
      </c>
      <c r="Q19" s="3"/>
      <c r="R19" s="8"/>
      <c r="S19" s="18" t="s">
        <v>42</v>
      </c>
      <c r="T19" s="14" t="s">
        <v>48</v>
      </c>
      <c r="U19" s="8">
        <v>42100</v>
      </c>
      <c r="V19" s="8">
        <v>42157</v>
      </c>
      <c r="W19" s="14" t="s">
        <v>49</v>
      </c>
      <c r="X19" s="8">
        <v>42117</v>
      </c>
      <c r="Y19" s="16">
        <v>3</v>
      </c>
      <c r="Z19" s="9" t="str">
        <f ca="1" t="shared" si="4"/>
        <v>Действует</v>
      </c>
      <c r="AA19" s="9" t="str">
        <f t="shared" si="5"/>
        <v>Не выполнено</v>
      </c>
      <c r="AB19" s="26"/>
      <c r="AC19" s="15">
        <v>2</v>
      </c>
      <c r="AD19" s="16">
        <v>0.4</v>
      </c>
      <c r="AE19" s="17">
        <v>400</v>
      </c>
      <c r="AF19" s="9" t="str">
        <f t="shared" si="6"/>
        <v>Заключен</v>
      </c>
      <c r="AG19" s="22">
        <v>2</v>
      </c>
      <c r="AH19" s="24">
        <v>42076</v>
      </c>
      <c r="AI19" s="25"/>
      <c r="AJ19" s="23" t="s">
        <v>119</v>
      </c>
    </row>
    <row r="20" spans="1:36" ht="177.75" customHeight="1">
      <c r="A20" s="6">
        <v>17</v>
      </c>
      <c r="B20" s="1" t="s">
        <v>206</v>
      </c>
      <c r="C20" s="1" t="s">
        <v>181</v>
      </c>
      <c r="D20" s="1" t="s">
        <v>182</v>
      </c>
      <c r="E20" s="1" t="s">
        <v>46</v>
      </c>
      <c r="F20" s="1" t="s">
        <v>39</v>
      </c>
      <c r="G20" s="1" t="s">
        <v>183</v>
      </c>
      <c r="H20" s="1" t="s">
        <v>7</v>
      </c>
      <c r="I20" s="15" t="s">
        <v>39</v>
      </c>
      <c r="J20" s="3">
        <v>8</v>
      </c>
      <c r="K20" s="2">
        <v>0.89</v>
      </c>
      <c r="L20" s="12">
        <f t="shared" si="0"/>
        <v>9</v>
      </c>
      <c r="M20" s="10" t="str">
        <f t="shared" si="1"/>
        <v>P &lt;= 15 кВт</v>
      </c>
      <c r="N20" s="3">
        <v>550</v>
      </c>
      <c r="O20" s="11">
        <f t="shared" si="2"/>
        <v>4400</v>
      </c>
      <c r="P20" s="11">
        <f t="shared" si="3"/>
        <v>5192</v>
      </c>
      <c r="Q20" s="3"/>
      <c r="R20" s="8"/>
      <c r="S20" s="18" t="s">
        <v>35</v>
      </c>
      <c r="T20" s="14" t="s">
        <v>184</v>
      </c>
      <c r="U20" s="8" t="s">
        <v>185</v>
      </c>
      <c r="V20" s="8">
        <v>42142</v>
      </c>
      <c r="W20" s="14" t="s">
        <v>186</v>
      </c>
      <c r="X20" s="8">
        <v>42137</v>
      </c>
      <c r="Y20" s="16">
        <v>3</v>
      </c>
      <c r="Z20" s="9" t="str">
        <f ca="1" t="shared" si="4"/>
        <v>Действует</v>
      </c>
      <c r="AA20" s="9" t="str">
        <f t="shared" si="5"/>
        <v>Не выполнено</v>
      </c>
      <c r="AB20" s="26"/>
      <c r="AC20" s="15">
        <v>3</v>
      </c>
      <c r="AD20" s="16">
        <v>0.4</v>
      </c>
      <c r="AE20" s="17">
        <v>230</v>
      </c>
      <c r="AF20" s="9" t="str">
        <f t="shared" si="6"/>
        <v>Заключен</v>
      </c>
      <c r="AG20" s="22">
        <v>1</v>
      </c>
      <c r="AH20" s="24">
        <v>41765</v>
      </c>
      <c r="AI20" s="25"/>
      <c r="AJ20" s="23" t="s">
        <v>69</v>
      </c>
    </row>
    <row r="21" spans="1:36" ht="102">
      <c r="A21" s="6">
        <v>18</v>
      </c>
      <c r="B21" s="1" t="s">
        <v>189</v>
      </c>
      <c r="C21" s="1" t="s">
        <v>44</v>
      </c>
      <c r="D21" s="1" t="s">
        <v>120</v>
      </c>
      <c r="E21" s="1" t="s">
        <v>46</v>
      </c>
      <c r="F21" s="1" t="s">
        <v>39</v>
      </c>
      <c r="G21" s="1" t="s">
        <v>121</v>
      </c>
      <c r="H21" s="1" t="s">
        <v>6</v>
      </c>
      <c r="I21" s="15"/>
      <c r="J21" s="3">
        <v>5</v>
      </c>
      <c r="K21" s="2">
        <v>0.89</v>
      </c>
      <c r="L21" s="12">
        <f t="shared" si="0"/>
        <v>5.6</v>
      </c>
      <c r="M21" s="10" t="str">
        <f t="shared" si="1"/>
        <v>P &lt;= 15 кВт</v>
      </c>
      <c r="N21" s="3">
        <v>550</v>
      </c>
      <c r="O21" s="11">
        <f t="shared" si="2"/>
        <v>2750</v>
      </c>
      <c r="P21" s="11">
        <f t="shared" si="3"/>
        <v>3245</v>
      </c>
      <c r="Q21" s="3"/>
      <c r="R21" s="8"/>
      <c r="S21" s="18" t="s">
        <v>35</v>
      </c>
      <c r="T21" s="14" t="s">
        <v>122</v>
      </c>
      <c r="U21" s="8">
        <v>42138</v>
      </c>
      <c r="V21" s="8">
        <v>42149</v>
      </c>
      <c r="W21" s="14" t="s">
        <v>123</v>
      </c>
      <c r="X21" s="8">
        <v>42138</v>
      </c>
      <c r="Y21" s="16">
        <v>3</v>
      </c>
      <c r="Z21" s="9" t="str">
        <f ca="1" t="shared" si="4"/>
        <v>Действует</v>
      </c>
      <c r="AA21" s="9" t="str">
        <f t="shared" si="5"/>
        <v>Не выполнено</v>
      </c>
      <c r="AB21" s="26"/>
      <c r="AC21" s="15">
        <v>3</v>
      </c>
      <c r="AD21" s="16">
        <v>0.4</v>
      </c>
      <c r="AE21" s="17">
        <v>230</v>
      </c>
      <c r="AF21" s="9" t="str">
        <f t="shared" si="6"/>
        <v>Заключен</v>
      </c>
      <c r="AG21" s="22">
        <v>1</v>
      </c>
      <c r="AH21" s="24">
        <v>42130</v>
      </c>
      <c r="AI21" s="25"/>
      <c r="AJ21" s="23" t="s">
        <v>69</v>
      </c>
    </row>
    <row r="22" spans="1:36" ht="89.25">
      <c r="A22" s="6">
        <v>19</v>
      </c>
      <c r="B22" s="1" t="s">
        <v>190</v>
      </c>
      <c r="C22" s="1" t="s">
        <v>44</v>
      </c>
      <c r="D22" s="1" t="s">
        <v>124</v>
      </c>
      <c r="E22" s="1" t="s">
        <v>46</v>
      </c>
      <c r="F22" s="1" t="s">
        <v>39</v>
      </c>
      <c r="G22" s="1" t="s">
        <v>125</v>
      </c>
      <c r="H22" s="1" t="s">
        <v>6</v>
      </c>
      <c r="I22" s="15"/>
      <c r="J22" s="3">
        <v>5</v>
      </c>
      <c r="K22" s="2">
        <v>0.89</v>
      </c>
      <c r="L22" s="12">
        <f t="shared" si="0"/>
        <v>5.6</v>
      </c>
      <c r="M22" s="10" t="str">
        <f t="shared" si="1"/>
        <v>P &lt;= 15 кВт</v>
      </c>
      <c r="N22" s="3">
        <v>550</v>
      </c>
      <c r="O22" s="11">
        <f t="shared" si="2"/>
        <v>2750</v>
      </c>
      <c r="P22" s="11">
        <f t="shared" si="3"/>
        <v>3245</v>
      </c>
      <c r="Q22" s="3"/>
      <c r="R22" s="8"/>
      <c r="S22" s="18" t="s">
        <v>35</v>
      </c>
      <c r="T22" s="14" t="s">
        <v>126</v>
      </c>
      <c r="U22" s="8">
        <v>42142</v>
      </c>
      <c r="V22" s="8">
        <v>42143</v>
      </c>
      <c r="W22" s="14" t="s">
        <v>127</v>
      </c>
      <c r="X22" s="8">
        <v>42142</v>
      </c>
      <c r="Y22" s="16">
        <v>3</v>
      </c>
      <c r="Z22" s="9" t="str">
        <f ca="1" t="shared" si="4"/>
        <v>Действует</v>
      </c>
      <c r="AA22" s="9" t="str">
        <f t="shared" si="5"/>
        <v>Не выполнено</v>
      </c>
      <c r="AB22" s="26"/>
      <c r="AC22" s="15">
        <v>3</v>
      </c>
      <c r="AD22" s="16">
        <v>0.4</v>
      </c>
      <c r="AE22" s="17">
        <v>230</v>
      </c>
      <c r="AF22" s="9" t="str">
        <f t="shared" si="6"/>
        <v>Заключен</v>
      </c>
      <c r="AG22" s="22">
        <v>1</v>
      </c>
      <c r="AH22" s="24">
        <v>42122</v>
      </c>
      <c r="AI22" s="25"/>
      <c r="AJ22" s="23" t="s">
        <v>69</v>
      </c>
    </row>
    <row r="23" spans="1:36" ht="258" customHeight="1">
      <c r="A23" s="6">
        <v>20</v>
      </c>
      <c r="B23" s="1" t="s">
        <v>207</v>
      </c>
      <c r="C23" s="1" t="s">
        <v>44</v>
      </c>
      <c r="D23" s="1" t="s">
        <v>128</v>
      </c>
      <c r="E23" s="1" t="s">
        <v>46</v>
      </c>
      <c r="F23" s="1" t="s">
        <v>39</v>
      </c>
      <c r="G23" s="1" t="s">
        <v>129</v>
      </c>
      <c r="H23" s="1" t="s">
        <v>6</v>
      </c>
      <c r="I23" s="15"/>
      <c r="J23" s="3">
        <v>15</v>
      </c>
      <c r="K23" s="2">
        <v>0.89</v>
      </c>
      <c r="L23" s="12">
        <f t="shared" si="0"/>
        <v>16.9</v>
      </c>
      <c r="M23" s="10" t="str">
        <f t="shared" si="1"/>
        <v>P &lt;= 15 кВт</v>
      </c>
      <c r="N23" s="3">
        <v>550</v>
      </c>
      <c r="O23" s="11">
        <f t="shared" si="2"/>
        <v>8250</v>
      </c>
      <c r="P23" s="11">
        <f t="shared" si="3"/>
        <v>9735</v>
      </c>
      <c r="Q23" s="3"/>
      <c r="R23" s="8"/>
      <c r="S23" s="18" t="s">
        <v>35</v>
      </c>
      <c r="T23" s="14" t="s">
        <v>130</v>
      </c>
      <c r="U23" s="8">
        <v>42142</v>
      </c>
      <c r="V23" s="8">
        <v>42149</v>
      </c>
      <c r="W23" s="14" t="s">
        <v>131</v>
      </c>
      <c r="X23" s="8">
        <v>42142</v>
      </c>
      <c r="Y23" s="16">
        <v>3</v>
      </c>
      <c r="Z23" s="9" t="str">
        <f ca="1" t="shared" si="4"/>
        <v>Действует</v>
      </c>
      <c r="AA23" s="9" t="str">
        <f t="shared" si="5"/>
        <v>Не выполнено</v>
      </c>
      <c r="AB23" s="26"/>
      <c r="AC23" s="15">
        <v>3</v>
      </c>
      <c r="AD23" s="16">
        <v>0.4</v>
      </c>
      <c r="AE23" s="17">
        <v>400</v>
      </c>
      <c r="AF23" s="9" t="str">
        <f t="shared" si="6"/>
        <v>Заключен</v>
      </c>
      <c r="AG23" s="22">
        <v>1</v>
      </c>
      <c r="AH23" s="24">
        <v>42129</v>
      </c>
      <c r="AI23" s="25"/>
      <c r="AJ23" s="23" t="s">
        <v>69</v>
      </c>
    </row>
    <row r="24" spans="1:36" ht="254.25" customHeight="1">
      <c r="A24" s="6">
        <v>21</v>
      </c>
      <c r="B24" s="1" t="s">
        <v>208</v>
      </c>
      <c r="C24" s="1" t="s">
        <v>44</v>
      </c>
      <c r="D24" s="1" t="s">
        <v>132</v>
      </c>
      <c r="E24" s="1" t="s">
        <v>46</v>
      </c>
      <c r="F24" s="1" t="s">
        <v>39</v>
      </c>
      <c r="G24" s="1" t="s">
        <v>133</v>
      </c>
      <c r="H24" s="1" t="s">
        <v>6</v>
      </c>
      <c r="I24" s="15"/>
      <c r="J24" s="3">
        <v>15</v>
      </c>
      <c r="K24" s="2">
        <v>0.89</v>
      </c>
      <c r="L24" s="12">
        <f t="shared" si="0"/>
        <v>16.9</v>
      </c>
      <c r="M24" s="10" t="str">
        <f t="shared" si="1"/>
        <v>P &lt;= 15 кВт</v>
      </c>
      <c r="N24" s="3">
        <v>550</v>
      </c>
      <c r="O24" s="11">
        <f t="shared" si="2"/>
        <v>8250</v>
      </c>
      <c r="P24" s="11">
        <f t="shared" si="3"/>
        <v>9735</v>
      </c>
      <c r="Q24" s="3"/>
      <c r="R24" s="8"/>
      <c r="S24" s="18" t="s">
        <v>35</v>
      </c>
      <c r="T24" s="14" t="s">
        <v>134</v>
      </c>
      <c r="U24" s="8">
        <v>42142</v>
      </c>
      <c r="V24" s="8">
        <v>42146</v>
      </c>
      <c r="W24" s="14" t="s">
        <v>135</v>
      </c>
      <c r="X24" s="8">
        <v>42142</v>
      </c>
      <c r="Y24" s="16">
        <v>3</v>
      </c>
      <c r="Z24" s="9" t="str">
        <f ca="1" t="shared" si="4"/>
        <v>Действует</v>
      </c>
      <c r="AA24" s="9" t="str">
        <f t="shared" si="5"/>
        <v>Не выполнено</v>
      </c>
      <c r="AB24" s="26"/>
      <c r="AC24" s="15">
        <v>3</v>
      </c>
      <c r="AD24" s="16">
        <v>0.4</v>
      </c>
      <c r="AE24" s="17">
        <v>400</v>
      </c>
      <c r="AF24" s="9" t="str">
        <f t="shared" si="6"/>
        <v>Заключен</v>
      </c>
      <c r="AG24" s="22">
        <v>1</v>
      </c>
      <c r="AH24" s="24">
        <v>42129</v>
      </c>
      <c r="AI24" s="25"/>
      <c r="AJ24" s="23" t="s">
        <v>69</v>
      </c>
    </row>
    <row r="25" spans="1:36" ht="273" customHeight="1">
      <c r="A25" s="6">
        <v>22</v>
      </c>
      <c r="B25" s="1" t="s">
        <v>209</v>
      </c>
      <c r="C25" s="1" t="s">
        <v>44</v>
      </c>
      <c r="D25" s="1" t="s">
        <v>136</v>
      </c>
      <c r="E25" s="1" t="s">
        <v>46</v>
      </c>
      <c r="F25" s="1" t="s">
        <v>39</v>
      </c>
      <c r="G25" s="1" t="s">
        <v>125</v>
      </c>
      <c r="H25" s="1" t="s">
        <v>6</v>
      </c>
      <c r="I25" s="15"/>
      <c r="J25" s="3">
        <v>10</v>
      </c>
      <c r="K25" s="2">
        <v>0.89</v>
      </c>
      <c r="L25" s="12">
        <f t="shared" si="0"/>
        <v>11.2</v>
      </c>
      <c r="M25" s="10" t="str">
        <f t="shared" si="1"/>
        <v>P &lt;= 15 кВт</v>
      </c>
      <c r="N25" s="3">
        <v>550</v>
      </c>
      <c r="O25" s="11">
        <f t="shared" si="2"/>
        <v>5500</v>
      </c>
      <c r="P25" s="11">
        <f t="shared" si="3"/>
        <v>6490</v>
      </c>
      <c r="Q25" s="3"/>
      <c r="R25" s="8"/>
      <c r="S25" s="18" t="s">
        <v>35</v>
      </c>
      <c r="T25" s="14" t="s">
        <v>137</v>
      </c>
      <c r="U25" s="8">
        <v>42143</v>
      </c>
      <c r="V25" s="8">
        <v>42149</v>
      </c>
      <c r="W25" s="14" t="s">
        <v>138</v>
      </c>
      <c r="X25" s="8">
        <v>42143</v>
      </c>
      <c r="Y25" s="16">
        <v>3</v>
      </c>
      <c r="Z25" s="9" t="str">
        <f ca="1" t="shared" si="4"/>
        <v>Действует</v>
      </c>
      <c r="AA25" s="9" t="str">
        <f t="shared" si="5"/>
        <v>Не выполнено</v>
      </c>
      <c r="AB25" s="26"/>
      <c r="AC25" s="15">
        <v>3</v>
      </c>
      <c r="AD25" s="16">
        <v>0.4</v>
      </c>
      <c r="AE25" s="17">
        <v>230</v>
      </c>
      <c r="AF25" s="9" t="str">
        <f t="shared" si="6"/>
        <v>Заключен</v>
      </c>
      <c r="AG25" s="22">
        <v>1</v>
      </c>
      <c r="AH25" s="24">
        <v>42129</v>
      </c>
      <c r="AI25" s="25"/>
      <c r="AJ25" s="23" t="s">
        <v>69</v>
      </c>
    </row>
    <row r="26" spans="1:36" ht="76.5">
      <c r="A26" s="6">
        <v>23</v>
      </c>
      <c r="B26" s="1" t="s">
        <v>210</v>
      </c>
      <c r="C26" s="1" t="s">
        <v>44</v>
      </c>
      <c r="D26" s="1" t="s">
        <v>139</v>
      </c>
      <c r="E26" s="1" t="s">
        <v>46</v>
      </c>
      <c r="F26" s="1" t="s">
        <v>39</v>
      </c>
      <c r="G26" s="1" t="s">
        <v>140</v>
      </c>
      <c r="H26" s="1" t="s">
        <v>6</v>
      </c>
      <c r="I26" s="15"/>
      <c r="J26" s="3">
        <v>2</v>
      </c>
      <c r="K26" s="2">
        <v>0.89</v>
      </c>
      <c r="L26" s="12">
        <f t="shared" si="0"/>
        <v>2.2</v>
      </c>
      <c r="M26" s="10" t="str">
        <f t="shared" si="1"/>
        <v>P &lt;= 15 кВт</v>
      </c>
      <c r="N26" s="3">
        <v>550</v>
      </c>
      <c r="O26" s="11">
        <f t="shared" si="2"/>
        <v>1100</v>
      </c>
      <c r="P26" s="11">
        <f t="shared" si="3"/>
        <v>1298</v>
      </c>
      <c r="Q26" s="3"/>
      <c r="R26" s="8"/>
      <c r="S26" s="18" t="s">
        <v>35</v>
      </c>
      <c r="T26" s="14" t="s">
        <v>141</v>
      </c>
      <c r="U26" s="8">
        <v>42144</v>
      </c>
      <c r="V26" s="8">
        <v>42144</v>
      </c>
      <c r="W26" s="14" t="s">
        <v>142</v>
      </c>
      <c r="X26" s="8">
        <v>42144</v>
      </c>
      <c r="Y26" s="16">
        <v>3</v>
      </c>
      <c r="Z26" s="9" t="str">
        <f ca="1" t="shared" si="4"/>
        <v>Действует</v>
      </c>
      <c r="AA26" s="9" t="str">
        <f t="shared" si="5"/>
        <v>Не выполнено</v>
      </c>
      <c r="AB26" s="26"/>
      <c r="AC26" s="15">
        <v>3</v>
      </c>
      <c r="AD26" s="16">
        <v>0.4</v>
      </c>
      <c r="AE26" s="17">
        <v>230</v>
      </c>
      <c r="AF26" s="9" t="str">
        <f t="shared" si="6"/>
        <v>Заключен</v>
      </c>
      <c r="AG26" s="22">
        <v>1</v>
      </c>
      <c r="AH26" s="24">
        <v>42129</v>
      </c>
      <c r="AI26" s="25"/>
      <c r="AJ26" s="23" t="s">
        <v>69</v>
      </c>
    </row>
    <row r="27" spans="1:36" ht="51">
      <c r="A27" s="6">
        <v>24</v>
      </c>
      <c r="B27" s="1" t="s">
        <v>188</v>
      </c>
      <c r="C27" s="1" t="s">
        <v>50</v>
      </c>
      <c r="D27" s="1" t="s">
        <v>143</v>
      </c>
      <c r="E27" s="1" t="s">
        <v>46</v>
      </c>
      <c r="F27" s="1" t="s">
        <v>39</v>
      </c>
      <c r="G27" s="1" t="s">
        <v>144</v>
      </c>
      <c r="H27" s="1" t="s">
        <v>6</v>
      </c>
      <c r="I27" s="15"/>
      <c r="J27" s="3">
        <v>80</v>
      </c>
      <c r="K27" s="2">
        <v>0.89</v>
      </c>
      <c r="L27" s="12">
        <f t="shared" si="0"/>
        <v>89.9</v>
      </c>
      <c r="M27" s="10" t="str">
        <f t="shared" si="1"/>
        <v>15 &lt; P &lt;= 150 кВт</v>
      </c>
      <c r="N27" s="3">
        <v>259.71</v>
      </c>
      <c r="O27" s="11">
        <f t="shared" si="2"/>
        <v>41553.6</v>
      </c>
      <c r="P27" s="11">
        <f t="shared" si="3"/>
        <v>49033.25</v>
      </c>
      <c r="Q27" s="3"/>
      <c r="R27" s="8"/>
      <c r="S27" s="18" t="s">
        <v>42</v>
      </c>
      <c r="T27" s="14" t="s">
        <v>145</v>
      </c>
      <c r="U27" s="8">
        <v>42144</v>
      </c>
      <c r="V27" s="8"/>
      <c r="W27" s="14" t="s">
        <v>146</v>
      </c>
      <c r="X27" s="8">
        <v>42144</v>
      </c>
      <c r="Y27" s="16">
        <v>3</v>
      </c>
      <c r="Z27" s="9" t="str">
        <f ca="1" t="shared" si="4"/>
        <v>Действует</v>
      </c>
      <c r="AA27" s="9" t="str">
        <f t="shared" si="5"/>
        <v>Не выполнено</v>
      </c>
      <c r="AB27" s="26"/>
      <c r="AC27" s="15">
        <v>2</v>
      </c>
      <c r="AD27" s="16">
        <v>0.4</v>
      </c>
      <c r="AE27" s="17">
        <v>400</v>
      </c>
      <c r="AF27" s="9" t="str">
        <f t="shared" si="6"/>
        <v>В оформлении</v>
      </c>
      <c r="AG27" s="22">
        <v>2</v>
      </c>
      <c r="AH27" s="24">
        <v>42130</v>
      </c>
      <c r="AI27" s="25"/>
      <c r="AJ27" s="23" t="s">
        <v>69</v>
      </c>
    </row>
    <row r="28" spans="1:36" ht="63.75">
      <c r="A28" s="6">
        <v>25</v>
      </c>
      <c r="B28" s="1" t="s">
        <v>211</v>
      </c>
      <c r="C28" s="1" t="s">
        <v>44</v>
      </c>
      <c r="D28" s="1" t="s">
        <v>147</v>
      </c>
      <c r="E28" s="1" t="s">
        <v>52</v>
      </c>
      <c r="F28" s="1" t="s">
        <v>39</v>
      </c>
      <c r="G28" s="1" t="s">
        <v>148</v>
      </c>
      <c r="H28" s="1" t="s">
        <v>6</v>
      </c>
      <c r="I28" s="15"/>
      <c r="J28" s="3">
        <v>10</v>
      </c>
      <c r="K28" s="2">
        <v>0.89</v>
      </c>
      <c r="L28" s="12">
        <f t="shared" si="0"/>
        <v>11.2</v>
      </c>
      <c r="M28" s="10" t="str">
        <f t="shared" si="1"/>
        <v>P &lt;= 15 кВт</v>
      </c>
      <c r="N28" s="3">
        <v>550</v>
      </c>
      <c r="O28" s="11">
        <f t="shared" si="2"/>
        <v>5500</v>
      </c>
      <c r="P28" s="11">
        <f t="shared" si="3"/>
        <v>6490</v>
      </c>
      <c r="Q28" s="3"/>
      <c r="R28" s="8"/>
      <c r="S28" s="18" t="s">
        <v>35</v>
      </c>
      <c r="T28" s="14" t="s">
        <v>149</v>
      </c>
      <c r="U28" s="8">
        <v>42144</v>
      </c>
      <c r="V28" s="8">
        <v>42150</v>
      </c>
      <c r="W28" s="14" t="s">
        <v>150</v>
      </c>
      <c r="X28" s="8">
        <v>42144</v>
      </c>
      <c r="Y28" s="16">
        <v>3</v>
      </c>
      <c r="Z28" s="9" t="str">
        <f ca="1" t="shared" si="4"/>
        <v>Действует</v>
      </c>
      <c r="AA28" s="9" t="str">
        <f t="shared" si="5"/>
        <v>Не выполнено</v>
      </c>
      <c r="AB28" s="26"/>
      <c r="AC28" s="15">
        <v>3</v>
      </c>
      <c r="AD28" s="16">
        <v>0.4</v>
      </c>
      <c r="AE28" s="17">
        <v>400</v>
      </c>
      <c r="AF28" s="9" t="str">
        <f t="shared" si="6"/>
        <v>Заключен</v>
      </c>
      <c r="AG28" s="22">
        <v>1</v>
      </c>
      <c r="AH28" s="24">
        <v>42136</v>
      </c>
      <c r="AI28" s="25"/>
      <c r="AJ28" s="23" t="s">
        <v>69</v>
      </c>
    </row>
    <row r="29" spans="1:36" ht="63.75">
      <c r="A29" s="6">
        <v>26</v>
      </c>
      <c r="B29" s="1" t="s">
        <v>212</v>
      </c>
      <c r="C29" s="1" t="s">
        <v>44</v>
      </c>
      <c r="D29" s="1" t="s">
        <v>151</v>
      </c>
      <c r="E29" s="1" t="s">
        <v>52</v>
      </c>
      <c r="F29" s="1" t="s">
        <v>39</v>
      </c>
      <c r="G29" s="1" t="s">
        <v>148</v>
      </c>
      <c r="H29" s="1" t="s">
        <v>6</v>
      </c>
      <c r="I29" s="15"/>
      <c r="J29" s="3">
        <v>10</v>
      </c>
      <c r="K29" s="2">
        <v>0.89</v>
      </c>
      <c r="L29" s="12">
        <f t="shared" si="0"/>
        <v>11.2</v>
      </c>
      <c r="M29" s="10" t="str">
        <f t="shared" si="1"/>
        <v>P &lt;= 15 кВт</v>
      </c>
      <c r="N29" s="3">
        <v>550</v>
      </c>
      <c r="O29" s="11">
        <f t="shared" si="2"/>
        <v>5500</v>
      </c>
      <c r="P29" s="11">
        <f t="shared" si="3"/>
        <v>6490</v>
      </c>
      <c r="Q29" s="3"/>
      <c r="R29" s="8"/>
      <c r="S29" s="18" t="s">
        <v>35</v>
      </c>
      <c r="T29" s="14" t="s">
        <v>152</v>
      </c>
      <c r="U29" s="8">
        <v>42144</v>
      </c>
      <c r="V29" s="8">
        <v>42149</v>
      </c>
      <c r="W29" s="14" t="s">
        <v>153</v>
      </c>
      <c r="X29" s="8">
        <v>42144</v>
      </c>
      <c r="Y29" s="16">
        <v>3</v>
      </c>
      <c r="Z29" s="9" t="str">
        <f ca="1" t="shared" si="4"/>
        <v>Действует</v>
      </c>
      <c r="AA29" s="9" t="str">
        <f t="shared" si="5"/>
        <v>Не выполнено</v>
      </c>
      <c r="AB29" s="26"/>
      <c r="AC29" s="15">
        <v>3</v>
      </c>
      <c r="AD29" s="16">
        <v>0.4</v>
      </c>
      <c r="AE29" s="17">
        <v>400</v>
      </c>
      <c r="AF29" s="9" t="str">
        <f t="shared" si="6"/>
        <v>Заключен</v>
      </c>
      <c r="AG29" s="22">
        <v>1</v>
      </c>
      <c r="AH29" s="24">
        <v>42136</v>
      </c>
      <c r="AI29" s="25"/>
      <c r="AJ29" s="23" t="s">
        <v>69</v>
      </c>
    </row>
    <row r="30" spans="1:36" ht="38.25">
      <c r="A30" s="6">
        <v>27</v>
      </c>
      <c r="B30" s="1" t="s">
        <v>213</v>
      </c>
      <c r="C30" s="1" t="s">
        <v>44</v>
      </c>
      <c r="D30" s="1" t="s">
        <v>154</v>
      </c>
      <c r="E30" s="1" t="s">
        <v>45</v>
      </c>
      <c r="F30" s="1" t="s">
        <v>39</v>
      </c>
      <c r="G30" s="1" t="s">
        <v>155</v>
      </c>
      <c r="H30" s="1" t="s">
        <v>6</v>
      </c>
      <c r="I30" s="15"/>
      <c r="J30" s="3">
        <v>12</v>
      </c>
      <c r="K30" s="2">
        <v>0.89</v>
      </c>
      <c r="L30" s="12">
        <f t="shared" si="0"/>
        <v>13.5</v>
      </c>
      <c r="M30" s="10" t="str">
        <f t="shared" si="1"/>
        <v>P &lt;= 15 кВт</v>
      </c>
      <c r="N30" s="3">
        <v>550</v>
      </c>
      <c r="O30" s="11">
        <f t="shared" si="2"/>
        <v>6600</v>
      </c>
      <c r="P30" s="11">
        <f t="shared" si="3"/>
        <v>7788</v>
      </c>
      <c r="Q30" s="3">
        <v>550</v>
      </c>
      <c r="R30" s="8">
        <v>42156</v>
      </c>
      <c r="S30" s="18" t="s">
        <v>35</v>
      </c>
      <c r="T30" s="14" t="s">
        <v>156</v>
      </c>
      <c r="U30" s="8">
        <v>42144</v>
      </c>
      <c r="V30" s="8">
        <v>42156</v>
      </c>
      <c r="W30" s="14" t="s">
        <v>157</v>
      </c>
      <c r="X30" s="8">
        <v>42144</v>
      </c>
      <c r="Y30" s="16">
        <v>3</v>
      </c>
      <c r="Z30" s="9" t="str">
        <f ca="1" t="shared" si="4"/>
        <v>Действует</v>
      </c>
      <c r="AA30" s="9" t="str">
        <f t="shared" si="5"/>
        <v>Не выполнено</v>
      </c>
      <c r="AB30" s="26"/>
      <c r="AC30" s="15">
        <v>3</v>
      </c>
      <c r="AD30" s="16">
        <v>0.4</v>
      </c>
      <c r="AE30" s="17">
        <v>400</v>
      </c>
      <c r="AF30" s="9" t="str">
        <f t="shared" si="6"/>
        <v>Заключен</v>
      </c>
      <c r="AG30" s="22">
        <v>1</v>
      </c>
      <c r="AH30" s="24">
        <v>42129</v>
      </c>
      <c r="AI30" s="25"/>
      <c r="AJ30" s="23" t="s">
        <v>69</v>
      </c>
    </row>
    <row r="31" spans="1:36" ht="102">
      <c r="A31" s="6">
        <v>28</v>
      </c>
      <c r="B31" s="1" t="s">
        <v>214</v>
      </c>
      <c r="C31" s="1" t="s">
        <v>44</v>
      </c>
      <c r="D31" s="1" t="s">
        <v>158</v>
      </c>
      <c r="E31" s="1" t="s">
        <v>46</v>
      </c>
      <c r="F31" s="1" t="s">
        <v>39</v>
      </c>
      <c r="G31" s="1" t="s">
        <v>159</v>
      </c>
      <c r="H31" s="1" t="s">
        <v>6</v>
      </c>
      <c r="I31" s="15"/>
      <c r="J31" s="3">
        <v>7</v>
      </c>
      <c r="K31" s="2">
        <v>0.89</v>
      </c>
      <c r="L31" s="12">
        <f t="shared" si="0"/>
        <v>7.9</v>
      </c>
      <c r="M31" s="10" t="str">
        <f t="shared" si="1"/>
        <v>P &lt;= 15 кВт</v>
      </c>
      <c r="N31" s="3">
        <v>550</v>
      </c>
      <c r="O31" s="11">
        <f t="shared" si="2"/>
        <v>3850</v>
      </c>
      <c r="P31" s="11">
        <f t="shared" si="3"/>
        <v>4543</v>
      </c>
      <c r="Q31" s="3"/>
      <c r="R31" s="8"/>
      <c r="S31" s="18" t="s">
        <v>35</v>
      </c>
      <c r="T31" s="14" t="s">
        <v>160</v>
      </c>
      <c r="U31" s="8">
        <v>42145</v>
      </c>
      <c r="V31" s="8">
        <v>42149</v>
      </c>
      <c r="W31" s="14" t="s">
        <v>161</v>
      </c>
      <c r="X31" s="8">
        <v>42145</v>
      </c>
      <c r="Y31" s="16">
        <v>3</v>
      </c>
      <c r="Z31" s="9" t="str">
        <f ca="1" t="shared" si="4"/>
        <v>Действует</v>
      </c>
      <c r="AA31" s="9" t="str">
        <f t="shared" si="5"/>
        <v>Не выполнено</v>
      </c>
      <c r="AB31" s="26"/>
      <c r="AC31" s="15">
        <v>3</v>
      </c>
      <c r="AD31" s="16">
        <v>0.4</v>
      </c>
      <c r="AE31" s="17">
        <v>230</v>
      </c>
      <c r="AF31" s="9" t="str">
        <f t="shared" si="6"/>
        <v>Заключен</v>
      </c>
      <c r="AG31" s="22">
        <v>1</v>
      </c>
      <c r="AH31" s="24">
        <v>42143</v>
      </c>
      <c r="AI31" s="25"/>
      <c r="AJ31" s="23" t="s">
        <v>69</v>
      </c>
    </row>
    <row r="32" spans="1:36" ht="76.5">
      <c r="A32" s="6">
        <v>29</v>
      </c>
      <c r="B32" s="1" t="s">
        <v>215</v>
      </c>
      <c r="C32" s="1" t="s">
        <v>44</v>
      </c>
      <c r="D32" s="1" t="s">
        <v>162</v>
      </c>
      <c r="E32" s="1" t="s">
        <v>46</v>
      </c>
      <c r="F32" s="1" t="s">
        <v>39</v>
      </c>
      <c r="G32" s="1" t="s">
        <v>163</v>
      </c>
      <c r="H32" s="1" t="s">
        <v>6</v>
      </c>
      <c r="I32" s="15"/>
      <c r="J32" s="3">
        <v>7</v>
      </c>
      <c r="K32" s="2">
        <v>0.89</v>
      </c>
      <c r="L32" s="12">
        <f t="shared" si="0"/>
        <v>7.9</v>
      </c>
      <c r="M32" s="10" t="str">
        <f t="shared" si="1"/>
        <v>P &lt;= 15 кВт</v>
      </c>
      <c r="N32" s="3">
        <v>550</v>
      </c>
      <c r="O32" s="11">
        <f t="shared" si="2"/>
        <v>3850</v>
      </c>
      <c r="P32" s="11">
        <f t="shared" si="3"/>
        <v>4543</v>
      </c>
      <c r="Q32" s="3"/>
      <c r="R32" s="8"/>
      <c r="S32" s="18" t="s">
        <v>35</v>
      </c>
      <c r="T32" s="14" t="s">
        <v>164</v>
      </c>
      <c r="U32" s="8">
        <v>42145</v>
      </c>
      <c r="V32" s="8">
        <v>42149</v>
      </c>
      <c r="W32" s="14" t="s">
        <v>165</v>
      </c>
      <c r="X32" s="8">
        <v>42145</v>
      </c>
      <c r="Y32" s="16">
        <v>3</v>
      </c>
      <c r="Z32" s="9" t="str">
        <f ca="1" t="shared" si="4"/>
        <v>Действует</v>
      </c>
      <c r="AA32" s="9" t="str">
        <f t="shared" si="5"/>
        <v>Не выполнено</v>
      </c>
      <c r="AB32" s="26"/>
      <c r="AC32" s="15">
        <v>3</v>
      </c>
      <c r="AD32" s="16">
        <v>0.4</v>
      </c>
      <c r="AE32" s="17">
        <v>230</v>
      </c>
      <c r="AF32" s="9" t="str">
        <f t="shared" si="6"/>
        <v>Заключен</v>
      </c>
      <c r="AG32" s="22">
        <v>1</v>
      </c>
      <c r="AH32" s="24">
        <v>42142</v>
      </c>
      <c r="AI32" s="25"/>
      <c r="AJ32" s="23" t="s">
        <v>69</v>
      </c>
    </row>
    <row r="33" spans="1:36" ht="89.25">
      <c r="A33" s="6">
        <v>30</v>
      </c>
      <c r="B33" s="1" t="s">
        <v>216</v>
      </c>
      <c r="C33" s="1" t="s">
        <v>44</v>
      </c>
      <c r="D33" s="1" t="s">
        <v>166</v>
      </c>
      <c r="E33" s="1" t="s">
        <v>46</v>
      </c>
      <c r="F33" s="1" t="s">
        <v>39</v>
      </c>
      <c r="G33" s="1" t="s">
        <v>167</v>
      </c>
      <c r="H33" s="1" t="s">
        <v>6</v>
      </c>
      <c r="I33" s="15"/>
      <c r="J33" s="3">
        <v>6</v>
      </c>
      <c r="K33" s="2">
        <v>0.89</v>
      </c>
      <c r="L33" s="12">
        <f t="shared" si="0"/>
        <v>6.7</v>
      </c>
      <c r="M33" s="10" t="str">
        <f t="shared" si="1"/>
        <v>P &lt;= 15 кВт</v>
      </c>
      <c r="N33" s="3">
        <v>550</v>
      </c>
      <c r="O33" s="11">
        <f t="shared" si="2"/>
        <v>3300</v>
      </c>
      <c r="P33" s="11">
        <f t="shared" si="3"/>
        <v>3894</v>
      </c>
      <c r="Q33" s="3"/>
      <c r="R33" s="8"/>
      <c r="S33" s="18" t="s">
        <v>35</v>
      </c>
      <c r="T33" s="14" t="s">
        <v>168</v>
      </c>
      <c r="U33" s="8">
        <v>42145</v>
      </c>
      <c r="V33" s="8">
        <v>42150</v>
      </c>
      <c r="W33" s="14" t="s">
        <v>169</v>
      </c>
      <c r="X33" s="8">
        <v>42145</v>
      </c>
      <c r="Y33" s="16">
        <v>3</v>
      </c>
      <c r="Z33" s="9" t="str">
        <f ca="1" t="shared" si="4"/>
        <v>Действует</v>
      </c>
      <c r="AA33" s="9" t="str">
        <f t="shared" si="5"/>
        <v>Не выполнено</v>
      </c>
      <c r="AB33" s="26"/>
      <c r="AC33" s="15">
        <v>3</v>
      </c>
      <c r="AD33" s="16">
        <v>0.4</v>
      </c>
      <c r="AE33" s="17">
        <v>230</v>
      </c>
      <c r="AF33" s="9" t="str">
        <f t="shared" si="6"/>
        <v>Заключен</v>
      </c>
      <c r="AG33" s="22">
        <v>1</v>
      </c>
      <c r="AH33" s="24">
        <v>42143</v>
      </c>
      <c r="AI33" s="25"/>
      <c r="AJ33" s="23" t="s">
        <v>69</v>
      </c>
    </row>
    <row r="34" spans="1:36" ht="89.25">
      <c r="A34" s="6">
        <v>31</v>
      </c>
      <c r="B34" s="1" t="s">
        <v>217</v>
      </c>
      <c r="C34" s="1" t="s">
        <v>44</v>
      </c>
      <c r="D34" s="1" t="s">
        <v>170</v>
      </c>
      <c r="E34" s="1" t="s">
        <v>46</v>
      </c>
      <c r="F34" s="1" t="s">
        <v>39</v>
      </c>
      <c r="G34" s="1" t="s">
        <v>171</v>
      </c>
      <c r="H34" s="1" t="s">
        <v>6</v>
      </c>
      <c r="I34" s="15"/>
      <c r="J34" s="3">
        <v>6</v>
      </c>
      <c r="K34" s="2">
        <v>0.89</v>
      </c>
      <c r="L34" s="12">
        <f t="shared" si="0"/>
        <v>6.7</v>
      </c>
      <c r="M34" s="10" t="str">
        <f t="shared" si="1"/>
        <v>P &lt;= 15 кВт</v>
      </c>
      <c r="N34" s="3">
        <v>550</v>
      </c>
      <c r="O34" s="11">
        <f t="shared" si="2"/>
        <v>3300</v>
      </c>
      <c r="P34" s="11">
        <f t="shared" si="3"/>
        <v>3894</v>
      </c>
      <c r="Q34" s="3"/>
      <c r="R34" s="8"/>
      <c r="S34" s="18" t="s">
        <v>35</v>
      </c>
      <c r="T34" s="14" t="s">
        <v>172</v>
      </c>
      <c r="U34" s="8">
        <v>42151</v>
      </c>
      <c r="V34" s="8"/>
      <c r="W34" s="14" t="s">
        <v>173</v>
      </c>
      <c r="X34" s="8">
        <v>42151</v>
      </c>
      <c r="Y34" s="16">
        <v>3</v>
      </c>
      <c r="Z34" s="9" t="str">
        <f ca="1" t="shared" si="4"/>
        <v>Действует</v>
      </c>
      <c r="AA34" s="9" t="str">
        <f t="shared" si="5"/>
        <v>Не выполнено</v>
      </c>
      <c r="AB34" s="26"/>
      <c r="AC34" s="15">
        <v>3</v>
      </c>
      <c r="AD34" s="16">
        <v>0.4</v>
      </c>
      <c r="AE34" s="17">
        <v>230</v>
      </c>
      <c r="AF34" s="9" t="str">
        <f t="shared" si="6"/>
        <v>В оформлении</v>
      </c>
      <c r="AG34" s="22">
        <v>1</v>
      </c>
      <c r="AH34" s="24">
        <v>42142</v>
      </c>
      <c r="AI34" s="25"/>
      <c r="AJ34" s="23"/>
    </row>
    <row r="35" spans="1:36" ht="89.25">
      <c r="A35" s="6">
        <v>32</v>
      </c>
      <c r="B35" s="1" t="s">
        <v>218</v>
      </c>
      <c r="C35" s="1" t="s">
        <v>44</v>
      </c>
      <c r="D35" s="1" t="s">
        <v>174</v>
      </c>
      <c r="E35" s="1" t="s">
        <v>46</v>
      </c>
      <c r="F35" s="1" t="s">
        <v>39</v>
      </c>
      <c r="G35" s="1" t="s">
        <v>175</v>
      </c>
      <c r="H35" s="1" t="s">
        <v>6</v>
      </c>
      <c r="I35" s="15"/>
      <c r="J35" s="3">
        <v>5</v>
      </c>
      <c r="K35" s="2">
        <v>0.89</v>
      </c>
      <c r="L35" s="12">
        <f t="shared" si="0"/>
        <v>5.6</v>
      </c>
      <c r="M35" s="10" t="str">
        <f t="shared" si="1"/>
        <v>P &lt;= 15 кВт</v>
      </c>
      <c r="N35" s="3">
        <v>550</v>
      </c>
      <c r="O35" s="11">
        <f t="shared" si="2"/>
        <v>2750</v>
      </c>
      <c r="P35" s="11">
        <f t="shared" si="3"/>
        <v>3245</v>
      </c>
      <c r="Q35" s="3"/>
      <c r="R35" s="8"/>
      <c r="S35" s="18" t="s">
        <v>35</v>
      </c>
      <c r="T35" s="14" t="s">
        <v>176</v>
      </c>
      <c r="U35" s="8">
        <v>42151</v>
      </c>
      <c r="V35" s="8">
        <v>42152</v>
      </c>
      <c r="W35" s="14" t="s">
        <v>177</v>
      </c>
      <c r="X35" s="8">
        <v>42152</v>
      </c>
      <c r="Y35" s="16">
        <v>3</v>
      </c>
      <c r="Z35" s="9" t="str">
        <f ca="1" t="shared" si="4"/>
        <v>Действует</v>
      </c>
      <c r="AA35" s="9" t="str">
        <f t="shared" si="5"/>
        <v>Не выполнено</v>
      </c>
      <c r="AB35" s="26"/>
      <c r="AC35" s="15">
        <v>3</v>
      </c>
      <c r="AD35" s="16">
        <v>0.4</v>
      </c>
      <c r="AE35" s="17">
        <v>230</v>
      </c>
      <c r="AF35" s="9" t="str">
        <f t="shared" si="6"/>
        <v>Заключен</v>
      </c>
      <c r="AG35" s="22">
        <v>1</v>
      </c>
      <c r="AH35" s="24">
        <v>42139</v>
      </c>
      <c r="AI35" s="25"/>
      <c r="AJ35" s="23" t="s">
        <v>69</v>
      </c>
    </row>
    <row r="36" spans="1:36" ht="225.75" customHeight="1">
      <c r="A36" s="6">
        <v>33</v>
      </c>
      <c r="B36" s="1" t="s">
        <v>219</v>
      </c>
      <c r="C36" s="1" t="s">
        <v>44</v>
      </c>
      <c r="D36" s="1" t="s">
        <v>178</v>
      </c>
      <c r="E36" s="1" t="s">
        <v>46</v>
      </c>
      <c r="F36" s="1" t="s">
        <v>39</v>
      </c>
      <c r="G36" s="1" t="s">
        <v>167</v>
      </c>
      <c r="H36" s="1" t="s">
        <v>6</v>
      </c>
      <c r="I36" s="15"/>
      <c r="J36" s="3">
        <v>5</v>
      </c>
      <c r="K36" s="2">
        <v>0.89</v>
      </c>
      <c r="L36" s="12">
        <f t="shared" si="0"/>
        <v>5.6</v>
      </c>
      <c r="M36" s="10" t="str">
        <f t="shared" si="1"/>
        <v>P &lt;= 15 кВт</v>
      </c>
      <c r="N36" s="3">
        <v>550</v>
      </c>
      <c r="O36" s="11">
        <f t="shared" si="2"/>
        <v>2750</v>
      </c>
      <c r="P36" s="11">
        <f t="shared" si="3"/>
        <v>3245</v>
      </c>
      <c r="Q36" s="3"/>
      <c r="R36" s="8"/>
      <c r="S36" s="18" t="s">
        <v>35</v>
      </c>
      <c r="T36" s="14" t="s">
        <v>179</v>
      </c>
      <c r="U36" s="8">
        <v>42151</v>
      </c>
      <c r="V36" s="8">
        <v>42152</v>
      </c>
      <c r="W36" s="14" t="s">
        <v>180</v>
      </c>
      <c r="X36" s="8">
        <v>42151</v>
      </c>
      <c r="Y36" s="16"/>
      <c r="Z36" s="9" t="str">
        <f ca="1" t="shared" si="4"/>
        <v>Прекращено</v>
      </c>
      <c r="AA36" s="9" t="str">
        <f t="shared" si="5"/>
        <v>Не выполнено</v>
      </c>
      <c r="AB36" s="26"/>
      <c r="AC36" s="15">
        <v>3</v>
      </c>
      <c r="AD36" s="16">
        <v>0.4</v>
      </c>
      <c r="AE36" s="17">
        <v>230</v>
      </c>
      <c r="AF36" s="9" t="str">
        <f t="shared" si="6"/>
        <v>Заключен</v>
      </c>
      <c r="AG36" s="22">
        <v>1</v>
      </c>
      <c r="AH36" s="24">
        <v>42137</v>
      </c>
      <c r="AI36" s="25"/>
      <c r="AJ36" s="23" t="s">
        <v>69</v>
      </c>
    </row>
  </sheetData>
  <sheetProtection formatCells="0" formatColumns="0" formatRows="0" autoFilter="0"/>
  <mergeCells count="1">
    <mergeCell ref="A1:G1"/>
  </mergeCells>
  <printOptions/>
  <pageMargins left="0.196850393700787" right="0.196850393700787" top="0.393700787401575" bottom="0.196850393700787" header="0" footer="0"/>
  <pageSetup horizontalDpi="600" verticalDpi="600" orientation="landscape" paperSize="9" scale="5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Тарабановский</dc:creator>
  <cp:keywords/>
  <dc:description/>
  <cp:lastModifiedBy>Mishina</cp:lastModifiedBy>
  <cp:lastPrinted>2013-02-13T07:45:44Z</cp:lastPrinted>
  <dcterms:created xsi:type="dcterms:W3CDTF">2009-04-17T07:08:23Z</dcterms:created>
  <dcterms:modified xsi:type="dcterms:W3CDTF">2015-11-27T03:39:49Z</dcterms:modified>
  <cp:category/>
  <cp:version/>
  <cp:contentType/>
  <cp:contentStatus/>
</cp:coreProperties>
</file>